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2\и с п о л н е н и е   б ю д ж е т а\о т ч е ты  об  исполнении\год 2022\Аналитика для размещения\"/>
    </mc:Choice>
  </mc:AlternateContent>
  <xr:revisionPtr revIDLastSave="0" documentId="13_ncr:1_{D9DF9E86-1BB0-46A9-96DC-76DAEE7BCE6D}" xr6:coauthVersionLast="47" xr6:coauthVersionMax="47" xr10:uidLastSave="{00000000-0000-0000-0000-000000000000}"/>
  <bookViews>
    <workbookView xWindow="3510" yWindow="585" windowWidth="17685" windowHeight="15615" activeTab="1" xr2:uid="{00000000-000D-0000-FFFF-FFFF00000000}"/>
  </bookViews>
  <sheets>
    <sheet name="расходы_РПР" sheetId="2" r:id="rId1"/>
    <sheet name="расходы МП" sheetId="4" r:id="rId2"/>
  </sheets>
  <definedNames>
    <definedName name="_xlnm.Print_Titles" localSheetId="0">расходы_РПР!$4:$5</definedName>
  </definedNames>
  <calcPr calcId="181029"/>
</workbook>
</file>

<file path=xl/calcChain.xml><?xml version="1.0" encoding="utf-8"?>
<calcChain xmlns="http://schemas.openxmlformats.org/spreadsheetml/2006/main">
  <c r="E27" i="4" l="1"/>
  <c r="D27" i="4"/>
  <c r="J50" i="2"/>
  <c r="J47" i="2"/>
  <c r="J46" i="2"/>
  <c r="J43" i="2"/>
  <c r="J45" i="2"/>
  <c r="J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19" i="2"/>
  <c r="J22" i="2"/>
  <c r="J21" i="2"/>
  <c r="J20" i="2"/>
  <c r="J18" i="2"/>
  <c r="J16" i="2"/>
  <c r="J15" i="2"/>
  <c r="J14" i="2"/>
  <c r="J13" i="2"/>
  <c r="J12" i="2"/>
  <c r="J10" i="2"/>
  <c r="J9" i="2"/>
  <c r="J8" i="2"/>
  <c r="J7" i="2"/>
  <c r="J6" i="2"/>
  <c r="H6" i="2"/>
  <c r="I6" i="2"/>
  <c r="G15" i="2" l="1"/>
  <c r="F15" i="2" l="1"/>
  <c r="I17" i="2"/>
  <c r="E15" i="2"/>
  <c r="H17" i="2"/>
  <c r="D48" i="2" l="1"/>
  <c r="D46" i="2"/>
  <c r="D43" i="2"/>
  <c r="D37" i="2"/>
  <c r="D35" i="2"/>
  <c r="D28" i="2"/>
  <c r="D23" i="2"/>
  <c r="D19" i="2"/>
  <c r="D15" i="2"/>
  <c r="D13" i="2"/>
  <c r="D6" i="2"/>
  <c r="H47" i="2"/>
  <c r="H44" i="2"/>
  <c r="H42" i="2"/>
  <c r="H41" i="2"/>
  <c r="H40" i="2"/>
  <c r="H39" i="2"/>
  <c r="H38" i="2"/>
  <c r="H36" i="2"/>
  <c r="H34" i="2"/>
  <c r="H33" i="2"/>
  <c r="H32" i="2"/>
  <c r="H31" i="2"/>
  <c r="H30" i="2"/>
  <c r="H29" i="2"/>
  <c r="H27" i="2"/>
  <c r="H26" i="2"/>
  <c r="H25" i="2"/>
  <c r="H24" i="2"/>
  <c r="H22" i="2"/>
  <c r="H21" i="2"/>
  <c r="H18" i="2"/>
  <c r="H16" i="2"/>
  <c r="H14" i="2"/>
  <c r="H12" i="2"/>
  <c r="H11" i="2"/>
  <c r="H10" i="2"/>
  <c r="H9" i="2"/>
  <c r="H8" i="2"/>
  <c r="H7" i="2"/>
  <c r="E46" i="2"/>
  <c r="E43" i="2"/>
  <c r="E37" i="2"/>
  <c r="E35" i="2"/>
  <c r="E28" i="2"/>
  <c r="E23" i="2"/>
  <c r="E19" i="2"/>
  <c r="E13" i="2"/>
  <c r="E6" i="2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2" i="4"/>
  <c r="F23" i="4"/>
  <c r="F24" i="4"/>
  <c r="F25" i="4"/>
  <c r="F26" i="4"/>
  <c r="F6" i="4"/>
  <c r="C27" i="4"/>
  <c r="H6" i="4"/>
  <c r="G18" i="4"/>
  <c r="G19" i="4"/>
  <c r="G20" i="4"/>
  <c r="G23" i="4"/>
  <c r="G24" i="4"/>
  <c r="G25" i="4"/>
  <c r="G26" i="4"/>
  <c r="G7" i="4"/>
  <c r="G8" i="4"/>
  <c r="G9" i="4"/>
  <c r="G10" i="4"/>
  <c r="G11" i="4"/>
  <c r="G12" i="4"/>
  <c r="G13" i="4"/>
  <c r="G14" i="4"/>
  <c r="G15" i="4"/>
  <c r="G16" i="4"/>
  <c r="G17" i="4"/>
  <c r="G6" i="4"/>
  <c r="D50" i="2" l="1"/>
  <c r="E50" i="2"/>
  <c r="B27" i="4"/>
  <c r="I47" i="2" l="1"/>
  <c r="I45" i="2"/>
  <c r="I44" i="2"/>
  <c r="I42" i="2"/>
  <c r="I41" i="2"/>
  <c r="I40" i="2"/>
  <c r="I39" i="2"/>
  <c r="I38" i="2"/>
  <c r="I36" i="2"/>
  <c r="I34" i="2"/>
  <c r="I33" i="2"/>
  <c r="I32" i="2"/>
  <c r="I31" i="2"/>
  <c r="I30" i="2"/>
  <c r="I29" i="2"/>
  <c r="I27" i="2"/>
  <c r="I26" i="2"/>
  <c r="I25" i="2"/>
  <c r="I24" i="2"/>
  <c r="I22" i="2"/>
  <c r="I21" i="2"/>
  <c r="I20" i="2"/>
  <c r="I18" i="2"/>
  <c r="I16" i="2"/>
  <c r="I14" i="2"/>
  <c r="I12" i="2"/>
  <c r="I11" i="2"/>
  <c r="I10" i="2"/>
  <c r="I9" i="2"/>
  <c r="I8" i="2"/>
  <c r="I7" i="2"/>
  <c r="C48" i="2"/>
  <c r="F37" i="2" l="1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6" i="4"/>
  <c r="F27" i="4"/>
  <c r="G46" i="2"/>
  <c r="H46" i="2" s="1"/>
  <c r="F46" i="2"/>
  <c r="G43" i="2"/>
  <c r="H43" i="2" s="1"/>
  <c r="F43" i="2"/>
  <c r="G37" i="2"/>
  <c r="H37" i="2" s="1"/>
  <c r="G6" i="2"/>
  <c r="F6" i="2"/>
  <c r="G13" i="2"/>
  <c r="H13" i="2" s="1"/>
  <c r="F13" i="2"/>
  <c r="H15" i="2"/>
  <c r="G19" i="2"/>
  <c r="H19" i="2" s="1"/>
  <c r="F19" i="2"/>
  <c r="G23" i="2"/>
  <c r="H23" i="2" s="1"/>
  <c r="F23" i="2"/>
  <c r="G28" i="2"/>
  <c r="H28" i="2" s="1"/>
  <c r="F28" i="2"/>
  <c r="G35" i="2"/>
  <c r="H35" i="2" s="1"/>
  <c r="F35" i="2"/>
  <c r="C46" i="2"/>
  <c r="C43" i="2"/>
  <c r="C37" i="2"/>
  <c r="C35" i="2"/>
  <c r="C28" i="2"/>
  <c r="C23" i="2"/>
  <c r="C19" i="2"/>
  <c r="C15" i="2"/>
  <c r="C13" i="2"/>
  <c r="C6" i="2"/>
  <c r="G27" i="4" l="1"/>
  <c r="I28" i="2"/>
  <c r="I15" i="2"/>
  <c r="I43" i="2"/>
  <c r="I23" i="2"/>
  <c r="I46" i="2"/>
  <c r="I35" i="2"/>
  <c r="I19" i="2"/>
  <c r="I37" i="2"/>
  <c r="I13" i="2"/>
  <c r="H27" i="4"/>
  <c r="C50" i="2"/>
  <c r="F50" i="2"/>
  <c r="G50" i="2"/>
  <c r="H50" i="2" s="1"/>
  <c r="I50" i="2" l="1"/>
</calcChain>
</file>

<file path=xl/sharedStrings.xml><?xml version="1.0" encoding="utf-8"?>
<sst xmlns="http://schemas.openxmlformats.org/spreadsheetml/2006/main" count="147" uniqueCount="126">
  <si>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</si>
  <si>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</si>
  <si>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</si>
  <si>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</si>
  <si>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</si>
  <si>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</si>
  <si>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</si>
  <si>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</si>
  <si>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</si>
  <si>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</si>
  <si>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</si>
  <si>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</si>
  <si>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</si>
  <si>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</si>
  <si>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</si>
  <si>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</si>
  <si>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</si>
  <si>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</si>
  <si>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</si>
  <si>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</si>
  <si>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</si>
  <si>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</si>
  <si>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</si>
  <si>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</si>
  <si>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</si>
  <si>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</si>
  <si>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</si>
  <si>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</si>
  <si>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</si>
  <si>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</si>
  <si>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</si>
  <si>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</si>
  <si>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</si>
  <si>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</si>
  <si>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</si>
  <si>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</si>
  <si>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</si>
  <si>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</si>
  <si>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</si>
  <si>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</si>
  <si>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</si>
  <si>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</si>
  <si>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</si>
  <si>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</si>
  <si>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</si>
  <si>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</si>
  <si>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</si>
  <si>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</si>
  <si>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</si>
  <si>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</si>
  <si>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</si>
  <si>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</si>
  <si>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</si>
  <si>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</si>
  <si>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</si>
  <si>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</si>
  <si>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</si>
  <si>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</si>
  <si>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</si>
  <si>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</si>
  <si>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</si>
  <si>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</si>
  <si>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</si>
  <si>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</si>
  <si>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</si>
  <si>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</si>
  <si>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обслуживание населения</t>
  </si>
  <si>
    <t>1002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</si>
  <si>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</si>
  <si>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</si>
  <si>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</si>
  <si>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</si>
  <si>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</si>
  <si>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</si>
  <si>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</si>
  <si>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</si>
  <si>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</si>
  <si>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</si>
  <si>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</si>
  <si>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</si>
  <si>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</si>
  <si>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</si>
  <si>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</si>
  <si>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</si>
  <si>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ВСЕГО РАСХОДОВ:</t>
  </si>
  <si>
    <t>Уточненная роспись</t>
  </si>
  <si>
    <t>Исполнение</t>
  </si>
  <si>
    <t>Динамика к соответствующему периоду прошлого года, %</t>
  </si>
  <si>
    <t>(тыс. руб.)</t>
  </si>
  <si>
    <t xml:space="preserve">ОБСЛУЖИВАНИЕ ГОСУДАРСТВЕННОГО (МУНИЦИПАЛЬНОГО) ДОЛГА
</t>
  </si>
  <si>
    <t>Обслуживание государственного (муниципального) внутреннего долга</t>
  </si>
  <si>
    <t>-</t>
  </si>
  <si>
    <t xml:space="preserve">    Непрограммное направление деятельности</t>
  </si>
  <si>
    <t xml:space="preserve">   МП "Развитие образования"</t>
  </si>
  <si>
    <t xml:space="preserve">    МП "Социальная поддержка населения"</t>
  </si>
  <si>
    <t xml:space="preserve">    МП "Развитие культуры"</t>
  </si>
  <si>
    <t xml:space="preserve">    МП "Энергосбережение и повышение энергетической эффективности"</t>
  </si>
  <si>
    <t xml:space="preserve">    МП "Обеспечение безопасности жизнедеятельности населения"</t>
  </si>
  <si>
    <t xml:space="preserve">    МП "Развитие туризма"</t>
  </si>
  <si>
    <t xml:space="preserve">    МП "Управление муниципальными финансами"</t>
  </si>
  <si>
    <t xml:space="preserve">    МП "Развитие физической культуры и спорта"</t>
  </si>
  <si>
    <t xml:space="preserve">    МП "Ремонт автомобильных дорог"</t>
  </si>
  <si>
    <t xml:space="preserve">    МП "Профилактика правонарушений"</t>
  </si>
  <si>
    <t xml:space="preserve">    МП "Развитие малого и среднего предпринимательства"</t>
  </si>
  <si>
    <t xml:space="preserve">    МП "Капитальный ремонт муниципального жилищного фонда"</t>
  </si>
  <si>
    <t xml:space="preserve">    МП "Газификация муниципального образования"</t>
  </si>
  <si>
    <t xml:space="preserve">    МП "Повышение безопасности дорожного движения"</t>
  </si>
  <si>
    <t xml:space="preserve">    МП "Благоустройство территории"</t>
  </si>
  <si>
    <t xml:space="preserve">    МП "Формирование современной городской среды"</t>
  </si>
  <si>
    <t xml:space="preserve">    МП "Программа конкретных дел"</t>
  </si>
  <si>
    <t xml:space="preserve">    МП "Профилактика терроризма и экстремизма"</t>
  </si>
  <si>
    <t xml:space="preserve"> МП "Переселение граждан из аварийного жилищного фонда"</t>
  </si>
  <si>
    <t>Исполнено за 2020 г.</t>
  </si>
  <si>
    <t>2021 года</t>
  </si>
  <si>
    <t>МП"Обеспечение жильём молодых семей"</t>
  </si>
  <si>
    <t>Первоначально утвержденная роспись</t>
  </si>
  <si>
    <t>(%) исполнения к первоначальной росписи</t>
  </si>
  <si>
    <t>(%) исполнения к уточненной росписи</t>
  </si>
  <si>
    <t>% исполнения к превоначальной росписи</t>
  </si>
  <si>
    <t>% исполнения к уточненной росписи</t>
  </si>
  <si>
    <t>Сведения об исполнении расходов бюджета Светлогорского городского округа по разделам и подразделам классификации расходов бюджета за 2022 года</t>
  </si>
  <si>
    <t>Исполнено за 2021г.</t>
  </si>
  <si>
    <t>2022 г.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</si>
  <si>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</si>
  <si>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Исполнено за 2021 г.</t>
  </si>
  <si>
    <t>Сведения об исполнении бюджета Светлогорского городского округа по расходам в разрезе муниципальных программ 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</si>
</sst>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7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4" fillId="0" borderId="1"/>
    <xf numFmtId="0" fontId="15" fillId="6" borderId="1"/>
    <xf numFmtId="0" fontId="15" fillId="6" borderId="1"/>
    <xf numFmtId="0" fontId="15" fillId="6" borderId="1"/>
    <xf numFmtId="0" fontId="15" fillId="7" borderId="1"/>
    <xf numFmtId="0" fontId="15" fillId="7" borderId="1"/>
    <xf numFmtId="0" fontId="15" fillId="7" borderId="1"/>
    <xf numFmtId="0" fontId="15" fillId="8" borderId="1"/>
    <xf numFmtId="0" fontId="15" fillId="8" borderId="1"/>
    <xf numFmtId="0" fontId="15" fillId="8" borderId="1"/>
    <xf numFmtId="0" fontId="15" fillId="9" borderId="1"/>
    <xf numFmtId="0" fontId="15" fillId="9" borderId="1"/>
    <xf numFmtId="0" fontId="15" fillId="9" borderId="1"/>
    <xf numFmtId="0" fontId="15" fillId="10" borderId="1"/>
    <xf numFmtId="0" fontId="15" fillId="10" borderId="1"/>
    <xf numFmtId="0" fontId="15" fillId="10" borderId="1"/>
    <xf numFmtId="0" fontId="15" fillId="11" borderId="1"/>
    <xf numFmtId="0" fontId="15" fillId="11" borderId="1"/>
    <xf numFmtId="0" fontId="15" fillId="11" borderId="1"/>
    <xf numFmtId="0" fontId="15" fillId="12" borderId="1"/>
    <xf numFmtId="0" fontId="15" fillId="12" borderId="1"/>
    <xf numFmtId="0" fontId="15" fillId="12" borderId="1"/>
    <xf numFmtId="0" fontId="15" fillId="13" borderId="1"/>
    <xf numFmtId="0" fontId="15" fillId="13" borderId="1"/>
    <xf numFmtId="0" fontId="15" fillId="13" borderId="1"/>
    <xf numFmtId="0" fontId="15" fillId="14" borderId="1"/>
    <xf numFmtId="0" fontId="15" fillId="14" borderId="1"/>
    <xf numFmtId="0" fontId="15" fillId="14" borderId="1"/>
    <xf numFmtId="0" fontId="15" fillId="9" borderId="1"/>
    <xf numFmtId="0" fontId="15" fillId="9" borderId="1"/>
    <xf numFmtId="0" fontId="15" fillId="9" borderId="1"/>
    <xf numFmtId="0" fontId="15" fillId="12" borderId="1"/>
    <xf numFmtId="0" fontId="15" fillId="12" borderId="1"/>
    <xf numFmtId="0" fontId="15" fillId="12" borderId="1"/>
    <xf numFmtId="0" fontId="15" fillId="15" borderId="1"/>
    <xf numFmtId="0" fontId="15" fillId="15" borderId="1"/>
    <xf numFmtId="0" fontId="15" fillId="15" borderId="1"/>
    <xf numFmtId="0" fontId="16" fillId="16" borderId="1"/>
    <xf numFmtId="0" fontId="16" fillId="16" borderId="1"/>
    <xf numFmtId="0" fontId="16" fillId="16" borderId="1"/>
    <xf numFmtId="0" fontId="16" fillId="13" borderId="1"/>
    <xf numFmtId="0" fontId="16" fillId="13" borderId="1"/>
    <xf numFmtId="0" fontId="16" fillId="13" borderId="1"/>
    <xf numFmtId="0" fontId="16" fillId="14" borderId="1"/>
    <xf numFmtId="0" fontId="16" fillId="14" borderId="1"/>
    <xf numFmtId="0" fontId="16" fillId="14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9" borderId="1"/>
    <xf numFmtId="0" fontId="16" fillId="19" borderId="1"/>
    <xf numFmtId="0" fontId="16" fillId="19" borderId="1"/>
    <xf numFmtId="0" fontId="16" fillId="20" borderId="1"/>
    <xf numFmtId="0" fontId="16" fillId="20" borderId="1"/>
    <xf numFmtId="0" fontId="16" fillId="20" borderId="1"/>
    <xf numFmtId="0" fontId="16" fillId="20" borderId="1"/>
    <xf numFmtId="0" fontId="16" fillId="21" borderId="1"/>
    <xf numFmtId="0" fontId="16" fillId="21" borderId="1"/>
    <xf numFmtId="0" fontId="16" fillId="21" borderId="1"/>
    <xf numFmtId="0" fontId="16" fillId="21" borderId="1"/>
    <xf numFmtId="0" fontId="16" fillId="22" borderId="1"/>
    <xf numFmtId="0" fontId="16" fillId="22" borderId="1"/>
    <xf numFmtId="0" fontId="16" fillId="22" borderId="1"/>
    <xf numFmtId="0" fontId="16" fillId="22" borderId="1"/>
    <xf numFmtId="0" fontId="16" fillId="17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8" borderId="1"/>
    <xf numFmtId="0" fontId="16" fillId="23" borderId="1"/>
    <xf numFmtId="0" fontId="16" fillId="23" borderId="1"/>
    <xf numFmtId="0" fontId="16" fillId="23" borderId="1"/>
    <xf numFmtId="0" fontId="16" fillId="23" borderId="1"/>
    <xf numFmtId="0" fontId="17" fillId="11" borderId="10"/>
    <xf numFmtId="0" fontId="17" fillId="11" borderId="10"/>
    <xf numFmtId="0" fontId="17" fillId="11" borderId="10"/>
    <xf numFmtId="0" fontId="17" fillId="11" borderId="10"/>
    <xf numFmtId="0" fontId="18" fillId="24" borderId="11"/>
    <xf numFmtId="0" fontId="18" fillId="24" borderId="11"/>
    <xf numFmtId="0" fontId="18" fillId="24" borderId="11"/>
    <xf numFmtId="0" fontId="18" fillId="24" borderId="11"/>
    <xf numFmtId="0" fontId="19" fillId="24" borderId="10"/>
    <xf numFmtId="0" fontId="19" fillId="24" borderId="10"/>
    <xf numFmtId="0" fontId="19" fillId="24" borderId="10"/>
    <xf numFmtId="0" fontId="19" fillId="24" borderId="10"/>
    <xf numFmtId="0" fontId="20" fillId="0" borderId="12"/>
    <xf numFmtId="0" fontId="20" fillId="0" borderId="12"/>
    <xf numFmtId="0" fontId="21" fillId="0" borderId="13"/>
    <xf numFmtId="0" fontId="21" fillId="0" borderId="13"/>
    <xf numFmtId="0" fontId="21" fillId="0" borderId="13"/>
    <xf numFmtId="0" fontId="21" fillId="0" borderId="13"/>
    <xf numFmtId="0" fontId="22" fillId="0" borderId="14"/>
    <xf numFmtId="0" fontId="22" fillId="0" borderId="14"/>
    <xf numFmtId="0" fontId="22" fillId="0" borderId="1"/>
    <xf numFmtId="0" fontId="22" fillId="0" borderId="1"/>
    <xf numFmtId="0" fontId="23" fillId="0" borderId="15"/>
    <xf numFmtId="0" fontId="23" fillId="0" borderId="15"/>
    <xf numFmtId="0" fontId="23" fillId="0" borderId="15"/>
    <xf numFmtId="0" fontId="23" fillId="0" borderId="15"/>
    <xf numFmtId="0" fontId="24" fillId="25" borderId="16"/>
    <xf numFmtId="0" fontId="24" fillId="25" borderId="16"/>
    <xf numFmtId="0" fontId="24" fillId="25" borderId="16"/>
    <xf numFmtId="0" fontId="24" fillId="25" borderId="16"/>
    <xf numFmtId="0" fontId="25" fillId="0" borderId="1"/>
    <xf numFmtId="0" fontId="25" fillId="0" borderId="1"/>
    <xf numFmtId="0" fontId="26" fillId="26" borderId="1"/>
    <xf numFmtId="0" fontId="26" fillId="26" borderId="1"/>
    <xf numFmtId="0" fontId="26" fillId="26" borderId="1"/>
    <xf numFmtId="0" fontId="26" fillId="26" borderId="1"/>
    <xf numFmtId="0" fontId="14" fillId="0" borderId="1"/>
    <xf numFmtId="0" fontId="14" fillId="0" borderId="1"/>
    <xf numFmtId="0" fontId="32" fillId="0" borderId="1"/>
    <xf numFmtId="0" fontId="33" fillId="0" borderId="1"/>
    <xf numFmtId="0" fontId="14" fillId="0" borderId="1"/>
    <xf numFmtId="0" fontId="14" fillId="0" borderId="1"/>
    <xf numFmtId="0" fontId="27" fillId="7" borderId="1"/>
    <xf numFmtId="0" fontId="27" fillId="7" borderId="1"/>
    <xf numFmtId="0" fontId="27" fillId="7" borderId="1"/>
    <xf numFmtId="0" fontId="27" fillId="7" borderId="1"/>
    <xf numFmtId="0" fontId="28" fillId="0" borderId="1"/>
    <xf numFmtId="0" fontId="28" fillId="0" borderId="1"/>
    <xf numFmtId="0" fontId="28" fillId="0" borderId="1"/>
    <xf numFmtId="0" fontId="28" fillId="0" borderId="1"/>
    <xf numFmtId="0" fontId="14" fillId="27" borderId="17"/>
    <xf numFmtId="0" fontId="14" fillId="27" borderId="17"/>
    <xf numFmtId="0" fontId="14" fillId="27" borderId="17"/>
    <xf numFmtId="0" fontId="14" fillId="27" borderId="17"/>
    <xf numFmtId="0" fontId="29" fillId="0" borderId="18"/>
    <xf numFmtId="0" fontId="29" fillId="0" borderId="18"/>
    <xf numFmtId="0" fontId="29" fillId="0" borderId="18"/>
    <xf numFmtId="0" fontId="29" fillId="0" borderId="18"/>
    <xf numFmtId="0" fontId="30" fillId="0" borderId="1"/>
    <xf numFmtId="0" fontId="30" fillId="0" borderId="1"/>
    <xf numFmtId="0" fontId="30" fillId="0" borderId="1"/>
    <xf numFmtId="0" fontId="30" fillId="0" borderId="1"/>
    <xf numFmtId="0" fontId="31" fillId="8" borderId="1"/>
    <xf numFmtId="0" fontId="31" fillId="8" borderId="1"/>
    <xf numFmtId="0" fontId="31" fillId="8" borderId="1"/>
    <xf numFmtId="0" fontId="31" fillId="8" borderId="1"/>
  </cellStyleXfs>
  <cellXfs count="79">
    <xf numFmtId="0" fontId="0" fillId="0" borderId="0" xfId="0"/>
    <xf numFmtId="0" fontId="7" fillId="0" borderId="1" xfId="2" applyFont="1"/>
    <xf numFmtId="0" fontId="8" fillId="0" borderId="0" xfId="0" applyFont="1" applyProtection="1">
      <protection locked="0"/>
    </xf>
    <xf numFmtId="0" fontId="10" fillId="0" borderId="2" xfId="7" applyFont="1">
      <alignment vertical="top" wrapText="1"/>
    </xf>
    <xf numFmtId="1" fontId="7" fillId="0" borderId="2" xfId="8" applyFont="1">
      <alignment horizontal="center" vertical="top" shrinkToFit="1"/>
    </xf>
    <xf numFmtId="0" fontId="7" fillId="0" borderId="2" xfId="7" applyFont="1">
      <alignment vertical="top" wrapText="1"/>
    </xf>
    <xf numFmtId="4" fontId="7" fillId="0" borderId="2" xfId="8" applyNumberFormat="1" applyFont="1">
      <alignment horizontal="center" vertical="top" shrinkToFit="1"/>
    </xf>
    <xf numFmtId="4" fontId="7" fillId="0" borderId="1" xfId="2" applyNumberFormat="1" applyFont="1"/>
    <xf numFmtId="4" fontId="8" fillId="0" borderId="0" xfId="0" applyNumberFormat="1" applyFont="1" applyProtection="1">
      <protection locked="0"/>
    </xf>
    <xf numFmtId="4" fontId="10" fillId="5" borderId="4" xfId="6" applyNumberFormat="1" applyFont="1" applyFill="1" applyBorder="1">
      <alignment horizontal="center" vertical="center" wrapText="1"/>
    </xf>
    <xf numFmtId="4" fontId="7" fillId="5" borderId="2" xfId="9" applyFont="1" applyFill="1">
      <alignment horizontal="right" vertical="top" shrinkToFit="1"/>
    </xf>
    <xf numFmtId="4" fontId="7" fillId="5" borderId="1" xfId="2" applyNumberFormat="1" applyFont="1" applyFill="1"/>
    <xf numFmtId="4" fontId="7" fillId="5" borderId="1" xfId="14" applyNumberFormat="1" applyFont="1" applyFill="1">
      <alignment horizontal="left" wrapText="1"/>
    </xf>
    <xf numFmtId="4" fontId="8" fillId="5" borderId="0" xfId="0" applyNumberFormat="1" applyFont="1" applyFill="1" applyProtection="1">
      <protection locked="0"/>
    </xf>
    <xf numFmtId="1" fontId="10" fillId="0" borderId="2" xfId="8" applyFont="1">
      <alignment horizontal="center" vertical="top" shrinkToFit="1"/>
    </xf>
    <xf numFmtId="4" fontId="10" fillId="0" borderId="2" xfId="8" applyNumberFormat="1" applyFont="1">
      <alignment horizontal="center" vertical="top" shrinkToFit="1"/>
    </xf>
    <xf numFmtId="4" fontId="10" fillId="5" borderId="2" xfId="9" applyFont="1" applyFill="1">
      <alignment horizontal="right" vertical="top" shrinkToFit="1"/>
    </xf>
    <xf numFmtId="0" fontId="13" fillId="0" borderId="0" xfId="0" applyFont="1" applyProtection="1">
      <protection locked="0"/>
    </xf>
    <xf numFmtId="164" fontId="7" fillId="0" borderId="1" xfId="2" applyNumberFormat="1" applyFont="1" applyAlignment="1">
      <alignment horizontal="center" vertical="top"/>
    </xf>
    <xf numFmtId="164" fontId="10" fillId="0" borderId="7" xfId="2" applyNumberFormat="1" applyFont="1" applyBorder="1" applyAlignment="1">
      <alignment horizontal="center" vertical="top"/>
    </xf>
    <xf numFmtId="164" fontId="7" fillId="0" borderId="7" xfId="2" applyNumberFormat="1" applyFont="1" applyBorder="1" applyAlignment="1">
      <alignment horizontal="center" vertical="top"/>
    </xf>
    <xf numFmtId="164" fontId="8" fillId="0" borderId="0" xfId="0" applyNumberFormat="1" applyFont="1" applyAlignment="1" applyProtection="1">
      <alignment horizontal="center" vertical="top"/>
      <protection locked="0"/>
    </xf>
    <xf numFmtId="4" fontId="10" fillId="0" borderId="2" xfId="11" applyNumberFormat="1" applyFont="1" applyAlignment="1">
      <alignment horizontal="center"/>
    </xf>
    <xf numFmtId="0" fontId="10" fillId="0" borderId="2" xfId="11" applyFont="1">
      <alignment horizontal="left"/>
    </xf>
    <xf numFmtId="4" fontId="7" fillId="0" borderId="2" xfId="7" applyNumberFormat="1" applyFont="1" applyAlignment="1">
      <alignment horizontal="center" vertical="center" wrapText="1"/>
    </xf>
    <xf numFmtId="4" fontId="10" fillId="0" borderId="2" xfId="11" applyNumberFormat="1" applyFont="1" applyAlignment="1">
      <alignment horizontal="center" vertical="center"/>
    </xf>
    <xf numFmtId="0" fontId="8" fillId="0" borderId="0" xfId="0" applyFont="1"/>
    <xf numFmtId="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7" fillId="0" borderId="9" xfId="8" applyNumberFormat="1" applyFont="1" applyBorder="1">
      <alignment horizontal="center" vertical="top" shrinkToFit="1"/>
    </xf>
    <xf numFmtId="164" fontId="10" fillId="0" borderId="9" xfId="11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1" fillId="5" borderId="1" xfId="3" applyNumberFormat="1" applyFont="1" applyFill="1">
      <alignment horizontal="center" wrapText="1"/>
    </xf>
    <xf numFmtId="164" fontId="10" fillId="5" borderId="9" xfId="10" applyNumberFormat="1" applyFont="1" applyFill="1" applyBorder="1">
      <alignment horizontal="right" vertical="top" shrinkToFit="1"/>
    </xf>
    <xf numFmtId="164" fontId="7" fillId="5" borderId="9" xfId="10" applyNumberFormat="1" applyFont="1" applyFill="1" applyBorder="1">
      <alignment horizontal="right" vertical="top" shrinkToFit="1"/>
    </xf>
    <xf numFmtId="164" fontId="7" fillId="5" borderId="1" xfId="2" applyNumberFormat="1" applyFont="1" applyFill="1"/>
    <xf numFmtId="164" fontId="7" fillId="5" borderId="1" xfId="14" applyNumberFormat="1" applyFont="1" applyFill="1">
      <alignment horizontal="left" wrapText="1"/>
    </xf>
    <xf numFmtId="164" fontId="8" fillId="5" borderId="0" xfId="0" applyNumberFormat="1" applyFont="1" applyFill="1" applyProtection="1">
      <protection locked="0"/>
    </xf>
    <xf numFmtId="0" fontId="10" fillId="0" borderId="4" xfId="6" applyFont="1" applyBorder="1">
      <alignment horizontal="center" vertical="center" wrapText="1"/>
    </xf>
    <xf numFmtId="164" fontId="7" fillId="0" borderId="2" xfId="8" applyNumberFormat="1" applyFont="1">
      <alignment horizontal="center" vertical="top" shrinkToFit="1"/>
    </xf>
    <xf numFmtId="164" fontId="10" fillId="0" borderId="2" xfId="11" applyNumberFormat="1" applyFont="1" applyAlignment="1">
      <alignment horizontal="center" vertical="center"/>
    </xf>
    <xf numFmtId="164" fontId="8" fillId="0" borderId="0" xfId="0" applyNumberFormat="1" applyFont="1"/>
    <xf numFmtId="0" fontId="36" fillId="0" borderId="0" xfId="0" applyFont="1"/>
    <xf numFmtId="4" fontId="10" fillId="5" borderId="8" xfId="6" applyNumberFormat="1" applyFont="1" applyFill="1" applyBorder="1">
      <alignment horizontal="center" vertical="center" wrapText="1"/>
    </xf>
    <xf numFmtId="164" fontId="10" fillId="5" borderId="8" xfId="10" applyNumberFormat="1" applyFont="1" applyFill="1" applyBorder="1">
      <alignment horizontal="right" vertical="top" shrinkToFit="1"/>
    </xf>
    <xf numFmtId="164" fontId="11" fillId="0" borderId="1" xfId="3" applyNumberFormat="1" applyFont="1">
      <alignment horizontal="center" wrapText="1"/>
    </xf>
    <xf numFmtId="164" fontId="10" fillId="0" borderId="4" xfId="8" applyNumberFormat="1" applyFont="1" applyBorder="1">
      <alignment horizontal="center" vertical="top" shrinkToFit="1"/>
    </xf>
    <xf numFmtId="164" fontId="7" fillId="5" borderId="2" xfId="9" applyNumberFormat="1" applyFont="1" applyFill="1">
      <alignment horizontal="right" vertical="top" shrinkToFit="1"/>
    </xf>
    <xf numFmtId="164" fontId="10" fillId="0" borderId="2" xfId="11" applyNumberFormat="1" applyFont="1" applyAlignment="1">
      <alignment horizontal="center"/>
    </xf>
    <xf numFmtId="4" fontId="7" fillId="0" borderId="2" xfId="8" applyNumberFormat="1" applyFont="1" applyAlignment="1">
      <alignment horizontal="center" vertical="center" shrinkToFit="1"/>
    </xf>
    <xf numFmtId="164" fontId="7" fillId="0" borderId="2" xfId="8" applyNumberFormat="1" applyFont="1" applyAlignment="1">
      <alignment horizontal="center" vertical="center" shrinkToFit="1"/>
    </xf>
    <xf numFmtId="164" fontId="7" fillId="0" borderId="9" xfId="8" applyNumberFormat="1" applyFont="1" applyBorder="1" applyAlignment="1">
      <alignment horizontal="center" vertical="center" shrinkToFit="1"/>
    </xf>
    <xf numFmtId="0" fontId="11" fillId="0" borderId="1" xfId="3" applyFont="1">
      <alignment horizontal="center" wrapText="1"/>
    </xf>
    <xf numFmtId="0" fontId="7" fillId="0" borderId="1" xfId="5" applyFont="1">
      <alignment horizontal="right"/>
    </xf>
    <xf numFmtId="0" fontId="9" fillId="0" borderId="1" xfId="4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2" xfId="11" applyFont="1">
      <alignment horizontal="left"/>
    </xf>
    <xf numFmtId="0" fontId="7" fillId="0" borderId="1" xfId="14" applyFont="1">
      <alignment horizontal="left" wrapText="1"/>
    </xf>
    <xf numFmtId="4" fontId="10" fillId="0" borderId="3" xfId="6" applyNumberFormat="1" applyFont="1" applyBorder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164" fontId="10" fillId="0" borderId="7" xfId="2" applyNumberFormat="1" applyFon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10" fillId="0" borderId="2" xfId="6" applyFont="1">
      <alignment horizontal="center" vertical="center" wrapText="1"/>
    </xf>
    <xf numFmtId="4" fontId="10" fillId="0" borderId="5" xfId="6" applyNumberFormat="1" applyFont="1" applyBorder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35" fillId="0" borderId="7" xfId="0" applyNumberFormat="1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164" fontId="10" fillId="0" borderId="3" xfId="6" applyNumberFormat="1" applyFont="1" applyBorder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0" fillId="0" borderId="3" xfId="6" applyFont="1" applyBorder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34" fillId="0" borderId="3" xfId="6" applyNumberFormat="1" applyFont="1" applyBorder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35" fillId="0" borderId="4" xfId="0" applyNumberFormat="1" applyFont="1" applyBorder="1" applyAlignment="1">
      <alignment horizontal="center" vertical="center" wrapText="1"/>
    </xf>
    <xf numFmtId="4" fontId="37" fillId="0" borderId="4" xfId="0" applyNumberFormat="1" applyFont="1" applyBorder="1" applyAlignment="1">
      <alignment horizontal="center" vertical="center" wrapText="1"/>
    </xf>
  </cellXfs>
  <cellStyles count="170">
    <cellStyle name="20% - Акцент1 2" xfId="26" xr:uid="{F43348D0-CC9C-467B-877A-2B11B9C18BE4}"/>
    <cellStyle name="20% - Акцент1 3" xfId="27" xr:uid="{6AD3A633-25BE-4A27-8D4C-529F9B055A62}"/>
    <cellStyle name="20% - Акцент1 4" xfId="28" xr:uid="{EE05658A-AAE5-4090-8DAD-C3CD76DB4C46}"/>
    <cellStyle name="20% - Акцент2 2" xfId="29" xr:uid="{FBD19F0E-1805-4DBE-91B2-78B58033D0BA}"/>
    <cellStyle name="20% - Акцент2 3" xfId="30" xr:uid="{8E826EF5-1E1F-4E62-B286-9F42A7F3F511}"/>
    <cellStyle name="20% - Акцент2 4" xfId="31" xr:uid="{B928AFA4-F96A-4106-91AA-E659282CFE6C}"/>
    <cellStyle name="20% - Акцент3 2" xfId="32" xr:uid="{1FD95197-2EF3-4660-9E51-2AEC8BA8D00A}"/>
    <cellStyle name="20% - Акцент3 3" xfId="33" xr:uid="{58A5A2E5-BB6F-4689-A77D-F7E63C7B8050}"/>
    <cellStyle name="20% - Акцент3 4" xfId="34" xr:uid="{84DAA227-9949-42A4-A8F8-F88C8CD87A6E}"/>
    <cellStyle name="20% - Акцент4 2" xfId="35" xr:uid="{CE98339F-2605-4FDC-8961-3AD54E5468CE}"/>
    <cellStyle name="20% - Акцент4 3" xfId="36" xr:uid="{5B15E7BB-21C7-4662-A14D-E1CF3C1757D4}"/>
    <cellStyle name="20% - Акцент4 4" xfId="37" xr:uid="{9E0E7055-DDB8-4538-BE46-96708CDF93BC}"/>
    <cellStyle name="20% - Акцент5 2" xfId="38" xr:uid="{D08EA91C-D032-49A0-B791-8B50096DD0EE}"/>
    <cellStyle name="20% - Акцент5 3" xfId="39" xr:uid="{7E5B4918-5BC6-4272-A579-F9467235294C}"/>
    <cellStyle name="20% - Акцент5 4" xfId="40" xr:uid="{C3E86F2E-DE17-4FBA-9BCA-07F121692F3B}"/>
    <cellStyle name="20% - Акцент6 2" xfId="41" xr:uid="{C2EDCD7A-F8E1-4FBD-8B43-2C0889F6FF96}"/>
    <cellStyle name="20% - Акцент6 3" xfId="42" xr:uid="{BA70FA0A-9862-4BEC-B300-CDC494454A8D}"/>
    <cellStyle name="20% - Акцент6 4" xfId="43" xr:uid="{C1FF61E3-7556-42DB-922E-C34BE22E9760}"/>
    <cellStyle name="40% - Акцент1 2" xfId="44" xr:uid="{D558B557-CDA7-4AED-8D23-289E80D0B8D9}"/>
    <cellStyle name="40% - Акцент1 3" xfId="45" xr:uid="{806454DC-B0AE-4F54-8C71-35E52D9A70CC}"/>
    <cellStyle name="40% - Акцент1 4" xfId="46" xr:uid="{EF81B349-ABEE-475E-B45A-D10C3535636E}"/>
    <cellStyle name="40% - Акцент2 2" xfId="47" xr:uid="{49C658B8-2B44-4A36-B7A3-F2045AC653E3}"/>
    <cellStyle name="40% - Акцент2 3" xfId="48" xr:uid="{F782ED5A-0AF7-4543-BAE8-4372ECC93648}"/>
    <cellStyle name="40% - Акцент2 4" xfId="49" xr:uid="{5A9DB141-359E-4422-864A-8A2700C31525}"/>
    <cellStyle name="40% - Акцент3 2" xfId="50" xr:uid="{DF349629-CC7E-496B-BE65-0BF2E23E1A43}"/>
    <cellStyle name="40% - Акцент3 3" xfId="51" xr:uid="{0AD3BB3F-FF59-4432-AB92-20F3C705B9DA}"/>
    <cellStyle name="40% - Акцент3 4" xfId="52" xr:uid="{C24BF36A-F1EC-4DA4-89F3-7D19FD853ACB}"/>
    <cellStyle name="40% - Акцент4 2" xfId="53" xr:uid="{BFD30844-F2FD-4C40-AFBE-EA41455D6021}"/>
    <cellStyle name="40% - Акцент4 3" xfId="54" xr:uid="{4D6A4DB3-E048-4B44-959B-9B6EDF9372F3}"/>
    <cellStyle name="40% - Акцент4 4" xfId="55" xr:uid="{45897BA5-0D82-4A9B-905C-6315E09ECAA0}"/>
    <cellStyle name="40% - Акцент5 2" xfId="56" xr:uid="{F69602BC-5D49-49E8-8048-7EB89E6D6406}"/>
    <cellStyle name="40% - Акцент5 3" xfId="57" xr:uid="{9C210D3E-2C8B-40F8-9C4E-CEA739E73ED0}"/>
    <cellStyle name="40% - Акцент5 4" xfId="58" xr:uid="{58EBFBD2-808A-4334-AAA1-F2C8387EF9F2}"/>
    <cellStyle name="40% - Акцент6 2" xfId="59" xr:uid="{A0A553DC-8617-4B66-B47B-BFC2208CACAF}"/>
    <cellStyle name="40% - Акцент6 3" xfId="60" xr:uid="{87A95909-EFD6-4A93-96D7-80FBD0B1E7F7}"/>
    <cellStyle name="40% - Акцент6 4" xfId="61" xr:uid="{FB73BF3F-31BE-44F7-9E39-3B68980BD3A6}"/>
    <cellStyle name="60% - Акцент1 2" xfId="62" xr:uid="{4D230414-BF72-4035-8196-E90B4A0F5580}"/>
    <cellStyle name="60% - Акцент1 3" xfId="63" xr:uid="{3D244133-4518-41F4-BC77-51471A2CF44D}"/>
    <cellStyle name="60% - Акцент1 4" xfId="64" xr:uid="{8606CBB0-1384-42C9-9BED-19DD6E9FDB15}"/>
    <cellStyle name="60% - Акцент2 2" xfId="65" xr:uid="{6B7ED3BE-E1FC-42B2-9A5F-EF7F0B20C573}"/>
    <cellStyle name="60% - Акцент2 3" xfId="66" xr:uid="{930C7C7F-66B7-480F-A6D9-18C1F2ECE46D}"/>
    <cellStyle name="60% - Акцент2 4" xfId="67" xr:uid="{293B884D-9B41-4096-ADC9-8ECD7671FBBD}"/>
    <cellStyle name="60% - Акцент3 2" xfId="68" xr:uid="{6D324C5C-FE30-47A7-99A0-5D2A40BFA179}"/>
    <cellStyle name="60% - Акцент3 3" xfId="69" xr:uid="{854E87CA-E68E-4DEE-B067-B2F0B28FE0A7}"/>
    <cellStyle name="60% - Акцент3 4" xfId="70" xr:uid="{CC96CA90-D1D1-40E8-97F3-7AB5B502F922}"/>
    <cellStyle name="60% - Акцент4 2" xfId="71" xr:uid="{B7898975-1DB6-4667-970D-06E102E248C9}"/>
    <cellStyle name="60% - Акцент4 3" xfId="72" xr:uid="{5F55F5CB-221F-4443-A5FC-50A7896B4920}"/>
    <cellStyle name="60% - Акцент4 4" xfId="73" xr:uid="{C98FED07-2C5C-484B-9C91-94C8B3B4408F}"/>
    <cellStyle name="60% - Акцент5 2" xfId="74" xr:uid="{89BBAFFE-9B1B-4D73-AFA9-12255FED9691}"/>
    <cellStyle name="60% - Акцент5 3" xfId="75" xr:uid="{ACBEEA38-9A61-4309-89BF-3DBAB50C4CE3}"/>
    <cellStyle name="60% - Акцент5 4" xfId="76" xr:uid="{FDD4F920-F51D-4FD4-9810-A49DFADF6146}"/>
    <cellStyle name="60% - Акцент6 2" xfId="77" xr:uid="{2144DEAC-473F-4301-B522-07D031B0C42E}"/>
    <cellStyle name="60% - Акцент6 3" xfId="78" xr:uid="{F15417C6-CBA3-4655-A891-DADB6206D149}"/>
    <cellStyle name="60% - Акцент6 4" xfId="79" xr:uid="{5417A6B3-94F6-4AD4-8E12-8CE635D357E2}"/>
    <cellStyle name="br" xfId="17" xr:uid="{00000000-0005-0000-0000-000011000000}"/>
    <cellStyle name="col" xfId="16" xr:uid="{00000000-0005-0000-0000-000010000000}"/>
    <cellStyle name="style0" xfId="18" xr:uid="{00000000-0005-0000-0000-000012000000}"/>
    <cellStyle name="td" xfId="19" xr:uid="{00000000-0005-0000-0000-000013000000}"/>
    <cellStyle name="tr" xfId="15" xr:uid="{00000000-0005-0000-0000-00000F000000}"/>
    <cellStyle name="xl21" xfId="20" xr:uid="{00000000-0005-0000-0000-000014000000}"/>
    <cellStyle name="xl22" xfId="6" xr:uid="{00000000-0005-0000-0000-000006000000}"/>
    <cellStyle name="xl23" xfId="21" xr:uid="{00000000-0005-0000-0000-000015000000}"/>
    <cellStyle name="xl24" xfId="2" xr:uid="{00000000-0005-0000-0000-000002000000}"/>
    <cellStyle name="xl25" xfId="8" xr:uid="{00000000-0005-0000-0000-000008000000}"/>
    <cellStyle name="xl26" xfId="11" xr:uid="{00000000-0005-0000-0000-00000B000000}"/>
    <cellStyle name="xl27" xfId="22" xr:uid="{00000000-0005-0000-0000-000016000000}"/>
    <cellStyle name="xl28" xfId="12" xr:uid="{00000000-0005-0000-0000-00000C000000}"/>
    <cellStyle name="xl29" xfId="1" xr:uid="{00000000-0005-0000-0000-000001000000}"/>
    <cellStyle name="xl30" xfId="14" xr:uid="{00000000-0005-0000-0000-00000E000000}"/>
    <cellStyle name="xl31" xfId="23" xr:uid="{00000000-0005-0000-0000-000017000000}"/>
    <cellStyle name="xl32" xfId="13" xr:uid="{00000000-0005-0000-0000-00000D000000}"/>
    <cellStyle name="xl33" xfId="3" xr:uid="{00000000-0005-0000-0000-000003000000}"/>
    <cellStyle name="xl34" xfId="4" xr:uid="{00000000-0005-0000-0000-000004000000}"/>
    <cellStyle name="xl35" xfId="5" xr:uid="{00000000-0005-0000-0000-000005000000}"/>
    <cellStyle name="xl36" xfId="24" xr:uid="{00000000-0005-0000-0000-000018000000}"/>
    <cellStyle name="xl37" xfId="7" xr:uid="{00000000-0005-0000-0000-000007000000}"/>
    <cellStyle name="xl38" xfId="9" xr:uid="{00000000-0005-0000-0000-000009000000}"/>
    <cellStyle name="xl39" xfId="10" xr:uid="{00000000-0005-0000-0000-00000A000000}"/>
    <cellStyle name="Акцент1 2" xfId="81" xr:uid="{D358D10B-715D-4D63-B60B-C6B08DB69987}"/>
    <cellStyle name="Акцент1 3" xfId="82" xr:uid="{356C4EE3-0D7F-4040-A02F-EE6C151E1929}"/>
    <cellStyle name="Акцент1 4" xfId="83" xr:uid="{5B124D62-B26F-409A-8878-5B311102B982}"/>
    <cellStyle name="Акцент1 5" xfId="80" xr:uid="{BFE1DE99-5911-40DE-9838-C656A5ED595B}"/>
    <cellStyle name="Акцент2 2" xfId="85" xr:uid="{43C3C9EC-88C8-4222-8F5C-2B96A92EA40A}"/>
    <cellStyle name="Акцент2 3" xfId="86" xr:uid="{B427A3F0-48F4-4E1A-8FCB-60FB7738ACBD}"/>
    <cellStyle name="Акцент2 4" xfId="87" xr:uid="{D88675D1-3137-4961-8F21-707E6E8CED7D}"/>
    <cellStyle name="Акцент2 5" xfId="84" xr:uid="{B8172AC3-ABF5-423B-8B78-C778B502A53A}"/>
    <cellStyle name="Акцент3 2" xfId="89" xr:uid="{7751DC71-0F08-4204-86DA-6BBFD3B7771B}"/>
    <cellStyle name="Акцент3 3" xfId="90" xr:uid="{64C942D1-F3D2-447D-B7E4-EAA5E15712C1}"/>
    <cellStyle name="Акцент3 4" xfId="91" xr:uid="{C0868F17-4E97-42D1-9CCF-A43FC73D2134}"/>
    <cellStyle name="Акцент3 5" xfId="88" xr:uid="{AC5079AD-4188-481C-88A6-347EA5D285C2}"/>
    <cellStyle name="Акцент4 2" xfId="93" xr:uid="{A7D8B00E-BD79-4CFC-BBDB-87D762F748C9}"/>
    <cellStyle name="Акцент4 3" xfId="94" xr:uid="{3782EA31-9E01-455A-94C3-484EEE424A57}"/>
    <cellStyle name="Акцент4 4" xfId="95" xr:uid="{71340C57-952F-4157-8358-614975F3948A}"/>
    <cellStyle name="Акцент4 5" xfId="92" xr:uid="{6791EBC0-AE06-4D04-8D27-1B411BF9BD7B}"/>
    <cellStyle name="Акцент5 2" xfId="97" xr:uid="{E56CC46F-D95E-4276-92C8-F38A2C869FF6}"/>
    <cellStyle name="Акцент5 3" xfId="98" xr:uid="{659C5F2A-05D2-4119-B237-953DC00D52D9}"/>
    <cellStyle name="Акцент5 4" xfId="99" xr:uid="{452B354A-FEAC-474E-BC31-2D9D248C1481}"/>
    <cellStyle name="Акцент5 5" xfId="96" xr:uid="{7FA88C2F-A7D7-4F45-9B3B-301A1EBD3F11}"/>
    <cellStyle name="Акцент6 2" xfId="101" xr:uid="{5EC18D15-A68E-4B15-81DE-669AB8DAF592}"/>
    <cellStyle name="Акцент6 3" xfId="102" xr:uid="{FC7501FE-3058-44DA-A3DF-CA353ECD17FE}"/>
    <cellStyle name="Акцент6 4" xfId="103" xr:uid="{F981C385-8C9A-4A0F-9AED-319663D2BB5B}"/>
    <cellStyle name="Акцент6 5" xfId="100" xr:uid="{102CFDA4-9A64-42FD-98BA-2FF51FD96BEA}"/>
    <cellStyle name="Ввод  2" xfId="105" xr:uid="{2F993EC4-8932-4B19-8FD9-E136FAC6FBE5}"/>
    <cellStyle name="Ввод  3" xfId="106" xr:uid="{4A7C1336-9857-46E4-B3B7-156B54855FBB}"/>
    <cellStyle name="Ввод  4" xfId="107" xr:uid="{78D407CD-8AE7-436F-BF1E-5C98FC6D9CC5}"/>
    <cellStyle name="Ввод  5" xfId="104" xr:uid="{198790CD-78B6-48C2-86FB-EB07C231B1F5}"/>
    <cellStyle name="Вывод 2" xfId="109" xr:uid="{5CD2CBB6-E0BA-4044-8750-8C04D9AA8F30}"/>
    <cellStyle name="Вывод 3" xfId="110" xr:uid="{80277547-4C88-4BF5-8E41-D6ED9E17B32C}"/>
    <cellStyle name="Вывод 4" xfId="111" xr:uid="{50F1B0D0-0A17-40D2-8E84-36FA3211E6DE}"/>
    <cellStyle name="Вывод 5" xfId="108" xr:uid="{D21D1194-9230-4114-97FE-CBBD0919065F}"/>
    <cellStyle name="Вычисление 2" xfId="113" xr:uid="{96C3B1D4-5AE4-442E-956A-181472A58B0C}"/>
    <cellStyle name="Вычисление 3" xfId="114" xr:uid="{0356C3F8-1AAE-4829-B8E8-AC23711103A7}"/>
    <cellStyle name="Вычисление 4" xfId="115" xr:uid="{D3E9FE14-8716-4F83-BA39-CC91F742E2C1}"/>
    <cellStyle name="Вычисление 5" xfId="112" xr:uid="{5616DB35-5721-4EC6-BEED-9ABA9C1B0C3F}"/>
    <cellStyle name="Заголовок 1 2" xfId="117" xr:uid="{2F5F9485-FF32-4BBF-A9A6-C3532A2E0296}"/>
    <cellStyle name="Заголовок 1 3" xfId="116" xr:uid="{34DFB4B8-C690-4480-9091-EE4BC0BD80A4}"/>
    <cellStyle name="Заголовок 2 2" xfId="119" xr:uid="{A261A6FF-15AB-4A42-9789-7DC15059A357}"/>
    <cellStyle name="Заголовок 2 3" xfId="120" xr:uid="{C4E6ECA7-DDCD-4297-AFCB-3175A471607F}"/>
    <cellStyle name="Заголовок 2 4" xfId="121" xr:uid="{D2012AA2-EDF6-4F34-AE87-0AC0DD44BDC3}"/>
    <cellStyle name="Заголовок 2 5" xfId="118" xr:uid="{5653F95C-82DE-4068-BD6B-376B0E887117}"/>
    <cellStyle name="Заголовок 3 2" xfId="123" xr:uid="{751DEDAF-689F-48F9-A705-BD46CF531CA4}"/>
    <cellStyle name="Заголовок 3 3" xfId="122" xr:uid="{F80EB042-74FC-4E0F-8F40-19EC8097A68B}"/>
    <cellStyle name="Заголовок 4 2" xfId="125" xr:uid="{3620141D-81F4-4F58-BA08-DF3DDC9A3D4F}"/>
    <cellStyle name="Заголовок 4 3" xfId="124" xr:uid="{2826BECE-E7A0-4391-85EF-CEF18D49DAC1}"/>
    <cellStyle name="Итог 2" xfId="127" xr:uid="{24E5FB16-E0B8-42BA-942E-A472B90FFF97}"/>
    <cellStyle name="Итог 3" xfId="128" xr:uid="{596C8339-BE90-4228-9F73-A61A053A7E46}"/>
    <cellStyle name="Итог 4" xfId="129" xr:uid="{D6E3B5FA-4938-4811-A7F6-3BFD7C91E4D5}"/>
    <cellStyle name="Итог 5" xfId="126" xr:uid="{41721FDB-1607-4BD0-8217-CF5F2CD3F795}"/>
    <cellStyle name="Контрольная ячейка 2" xfId="131" xr:uid="{681258A4-55D1-4F8F-876A-7C6BDC5AFACF}"/>
    <cellStyle name="Контрольная ячейка 3" xfId="132" xr:uid="{9FFE64B5-1278-4F83-A08A-00ACA34621F1}"/>
    <cellStyle name="Контрольная ячейка 4" xfId="133" xr:uid="{5A01A94F-7333-4427-BB3A-FAF0983E2F28}"/>
    <cellStyle name="Контрольная ячейка 5" xfId="130" xr:uid="{47776B17-1771-4FDF-B1B4-2220AB1A451A}"/>
    <cellStyle name="Название 2" xfId="135" xr:uid="{ADCE0DEA-4D8B-44FA-AA0E-E3038EE01C1A}"/>
    <cellStyle name="Название 3" xfId="134" xr:uid="{747C373A-87DC-4A48-9EF3-0E97D914852F}"/>
    <cellStyle name="Нейтральный 2" xfId="137" xr:uid="{46098A34-2CA6-49C4-A3A8-72183FE6A33F}"/>
    <cellStyle name="Нейтральный 3" xfId="138" xr:uid="{4945C49C-67CF-40DC-B82E-FE6EA9654854}"/>
    <cellStyle name="Нейтральный 4" xfId="139" xr:uid="{736384CA-65D8-45F7-A49F-4052F8F7CCD4}"/>
    <cellStyle name="Нейтральный 5" xfId="136" xr:uid="{B1EC7221-E70B-4425-9359-2D6B2FD5EF25}"/>
    <cellStyle name="Обычный" xfId="0" builtinId="0"/>
    <cellStyle name="Обычный 2" xfId="140" xr:uid="{CEAE9CE9-5929-4FD5-AF6B-E9674052DF8A}"/>
    <cellStyle name="Обычный 2 2" xfId="141" xr:uid="{4035D842-4CE8-46E1-9818-00B67086AABE}"/>
    <cellStyle name="Обычный 2 3" xfId="142" xr:uid="{8E7AA5F7-D592-4A56-AD62-33F9DF0370CD}"/>
    <cellStyle name="Обычный 3" xfId="143" xr:uid="{FE5BECA0-D5F4-473F-8CDC-78BBBEEA4268}"/>
    <cellStyle name="Обычный 3 2" xfId="144" xr:uid="{2FB22B1B-CBE4-46C2-8E23-65F5DE221EF4}"/>
    <cellStyle name="Обычный 4" xfId="145" xr:uid="{EAB42F3B-9D26-440E-BBAD-375D90A99870}"/>
    <cellStyle name="Обычный 5" xfId="25" xr:uid="{E07CE34E-AE70-4CB9-A1E3-3F9AB22AA64C}"/>
    <cellStyle name="Плохой 2" xfId="147" xr:uid="{E7C24F38-F31D-4121-BB05-04905EF9DCF5}"/>
    <cellStyle name="Плохой 3" xfId="148" xr:uid="{0BE4CCA3-EADC-4DF4-9082-03F0B6315D68}"/>
    <cellStyle name="Плохой 4" xfId="149" xr:uid="{D35A86ED-8BE4-4B01-9DCE-E6584FB858D5}"/>
    <cellStyle name="Плохой 5" xfId="146" xr:uid="{8A3B0592-AB2B-4103-9E6F-C031A5EA1ABD}"/>
    <cellStyle name="Пояснение 2" xfId="151" xr:uid="{60A068C9-99CC-4464-8D27-01CEFA0B8276}"/>
    <cellStyle name="Пояснение 3" xfId="152" xr:uid="{CBBE9211-D153-4107-AC3F-BE74072DFBC6}"/>
    <cellStyle name="Пояснение 4" xfId="153" xr:uid="{C79E7E5F-00C5-4393-A534-EE8D7232849B}"/>
    <cellStyle name="Пояснение 5" xfId="150" xr:uid="{AAF5EBBB-4D27-4BC0-B51B-46C4AB6DFC63}"/>
    <cellStyle name="Примечание 2" xfId="155" xr:uid="{8E09D299-93CD-4E97-9B43-5DFD42FCECAB}"/>
    <cellStyle name="Примечание 3" xfId="156" xr:uid="{D1707EE5-FCE2-4BF7-B085-AAEB2CB703CA}"/>
    <cellStyle name="Примечание 4" xfId="157" xr:uid="{77C6634F-B0DE-4BCF-BA06-699A144BDB2E}"/>
    <cellStyle name="Примечание 5" xfId="154" xr:uid="{FF693C56-24BC-4CF3-A97C-4F5BAA073738}"/>
    <cellStyle name="Связанная ячейка 2" xfId="159" xr:uid="{626FB55E-F421-439C-9CE2-F54429028FB8}"/>
    <cellStyle name="Связанная ячейка 3" xfId="160" xr:uid="{303D9B15-49DC-4592-AE68-DB9A8F21E04B}"/>
    <cellStyle name="Связанная ячейка 4" xfId="161" xr:uid="{B4CA446C-E84D-4D42-9F76-38674EF26346}"/>
    <cellStyle name="Связанная ячейка 5" xfId="158" xr:uid="{8EBCABFE-7044-4D13-B1B0-097BB57A7862}"/>
    <cellStyle name="Текст предупреждения 2" xfId="163" xr:uid="{7A230507-3557-4F36-8971-30976505B16B}"/>
    <cellStyle name="Текст предупреждения 3" xfId="164" xr:uid="{732FFE9C-2BF0-4231-99FE-58DB42277E4B}"/>
    <cellStyle name="Текст предупреждения 4" xfId="165" xr:uid="{FA238025-653E-484F-8F9A-B59BE522E044}"/>
    <cellStyle name="Текст предупреждения 5" xfId="162" xr:uid="{E5C27111-D7A9-45EB-829F-027573DE2798}"/>
    <cellStyle name="Хороший 2" xfId="167" xr:uid="{5FFE080E-F099-43D8-ABB0-24D14F29BE97}"/>
    <cellStyle name="Хороший 3" xfId="168" xr:uid="{529E124E-1824-484D-8703-F92A3AC17185}"/>
    <cellStyle name="Хороший 4" xfId="169" xr:uid="{08EB0C63-AC94-4830-B8C7-4ADF01BAA1C8}"/>
    <cellStyle name="Хороший 5" xfId="166" xr:uid="{B9C31EF4-98F5-4777-916B-232B71DC0965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showGridLines="0" zoomScale="130" zoomScaleNormal="130" zoomScaleSheetLayoutView="100" workbookViewId="0">
      <pane ySplit="5" topLeftCell="A36" activePane="bottomLeft" state="frozen"/>
      <selection pane="bottomLeft" activeCell="G42" sqref="G42"/>
    </sheetView>
  </sheetViews>
  <sheetFormatPr defaultRowHeight="15" outlineLevelRow="1" x14ac:dyDescent="0.25"/>
  <cols>
    <col min="1" max="1" width="40" style="2" customWidth="1"/>
    <col min="2" max="2" width="7.7109375" style="2" customWidth="1"/>
    <col min="3" max="3" width="12" style="8" hidden="1" customWidth="1"/>
    <col min="4" max="4" width="12" style="8" customWidth="1"/>
    <col min="5" max="5" width="14.42578125" style="8" customWidth="1"/>
    <col min="6" max="6" width="14.7109375" style="13" customWidth="1"/>
    <col min="7" max="7" width="11.7109375" style="13" customWidth="1"/>
    <col min="8" max="8" width="10.85546875" style="38" customWidth="1"/>
    <col min="9" max="9" width="11.28515625" style="38" customWidth="1"/>
    <col min="10" max="10" width="16.28515625" style="21" customWidth="1"/>
    <col min="11" max="11" width="9.140625" style="2" customWidth="1"/>
    <col min="12" max="16384" width="9.140625" style="2"/>
  </cols>
  <sheetData>
    <row r="1" spans="1:10" ht="15.95" customHeight="1" x14ac:dyDescent="0.25">
      <c r="A1" s="53"/>
      <c r="B1" s="53"/>
      <c r="C1" s="53"/>
      <c r="D1" s="53"/>
      <c r="E1" s="53"/>
      <c r="F1" s="53"/>
      <c r="G1" s="53"/>
      <c r="H1" s="46"/>
      <c r="I1" s="33"/>
      <c r="J1" s="18"/>
    </row>
    <row r="2" spans="1:10" ht="36" customHeight="1" x14ac:dyDescent="0.25">
      <c r="A2" s="55" t="s">
        <v>120</v>
      </c>
      <c r="B2" s="55"/>
      <c r="C2" s="55"/>
      <c r="D2" s="55"/>
      <c r="E2" s="55"/>
      <c r="F2" s="55"/>
      <c r="G2" s="55"/>
      <c r="H2" s="55"/>
      <c r="I2" s="56"/>
      <c r="J2" s="56"/>
    </row>
    <row r="3" spans="1:10" ht="12.75" customHeight="1" x14ac:dyDescent="0.25">
      <c r="A3" s="54" t="s">
        <v>88</v>
      </c>
      <c r="B3" s="54"/>
      <c r="C3" s="54"/>
      <c r="D3" s="54"/>
      <c r="E3" s="54"/>
      <c r="F3" s="54"/>
      <c r="G3" s="54"/>
      <c r="H3" s="54"/>
      <c r="I3" s="54"/>
      <c r="J3" s="18"/>
    </row>
    <row r="4" spans="1:10" ht="20.25" customHeight="1" x14ac:dyDescent="0.25">
      <c r="A4" s="63" t="s">
        <v>0</v>
      </c>
      <c r="B4" s="63" t="s">
        <v>1</v>
      </c>
      <c r="C4" s="59" t="s">
        <v>112</v>
      </c>
      <c r="D4" s="59" t="s">
        <v>121</v>
      </c>
      <c r="E4" s="64" t="s">
        <v>122</v>
      </c>
      <c r="F4" s="65"/>
      <c r="G4" s="65"/>
      <c r="H4" s="66" t="s">
        <v>118</v>
      </c>
      <c r="I4" s="67" t="s">
        <v>119</v>
      </c>
      <c r="J4" s="61" t="s">
        <v>87</v>
      </c>
    </row>
    <row r="5" spans="1:10" ht="37.5" customHeight="1" x14ac:dyDescent="0.25">
      <c r="A5" s="63"/>
      <c r="B5" s="63"/>
      <c r="C5" s="60"/>
      <c r="D5" s="60"/>
      <c r="E5" s="9" t="s">
        <v>115</v>
      </c>
      <c r="F5" s="9" t="s">
        <v>85</v>
      </c>
      <c r="G5" s="44" t="s">
        <v>86</v>
      </c>
      <c r="H5" s="66"/>
      <c r="I5" s="67"/>
      <c r="J5" s="62"/>
    </row>
    <row r="6" spans="1:10" s="17" customFormat="1" ht="14.25" x14ac:dyDescent="0.2">
      <c r="A6" s="3" t="s">
        <v>2</v>
      </c>
      <c r="B6" s="14" t="s">
        <v>3</v>
      </c>
      <c r="C6" s="15">
        <f>C7+C8+C9+C10+C11+C12</f>
        <v>83215.390000000014</v>
      </c>
      <c r="D6" s="15">
        <f>D7+D8+D9+D10+D11+D12</f>
        <v>84473.37</v>
      </c>
      <c r="E6" s="15">
        <f>E7+E8+E9+E10+E11+E12</f>
        <v>106406.2</v>
      </c>
      <c r="F6" s="15">
        <f>F7+F8+F9+F10+F11+F12</f>
        <v>115498.2</v>
      </c>
      <c r="G6" s="15">
        <f>G7+G8+G9+G10+G11+G12</f>
        <v>107489.29999999999</v>
      </c>
      <c r="H6" s="47">
        <f>G6/E6</f>
        <v>1.010178918145747</v>
      </c>
      <c r="I6" s="45">
        <f>G6/F6</f>
        <v>0.93065779380111546</v>
      </c>
      <c r="J6" s="19">
        <f>G6/D6</f>
        <v>1.272463736204676</v>
      </c>
    </row>
    <row r="7" spans="1:10" ht="51" outlineLevel="1" x14ac:dyDescent="0.25">
      <c r="A7" s="5" t="s">
        <v>4</v>
      </c>
      <c r="B7" s="4" t="s">
        <v>5</v>
      </c>
      <c r="C7" s="6">
        <v>3162.65</v>
      </c>
      <c r="D7" s="6">
        <v>3497.16</v>
      </c>
      <c r="E7" s="6">
        <v>3916.5</v>
      </c>
      <c r="F7" s="10">
        <v>5283.6</v>
      </c>
      <c r="G7" s="10">
        <v>4958.7</v>
      </c>
      <c r="H7" s="48">
        <f>G7/E7</f>
        <v>1.2661049406357716</v>
      </c>
      <c r="I7" s="35">
        <f>G7/F7</f>
        <v>0.93850783556665895</v>
      </c>
      <c r="J7" s="20">
        <f>G7/D7</f>
        <v>1.4179219709707305</v>
      </c>
    </row>
    <row r="8" spans="1:10" ht="63.75" outlineLevel="1" x14ac:dyDescent="0.25">
      <c r="A8" s="5" t="s">
        <v>6</v>
      </c>
      <c r="B8" s="4" t="s">
        <v>7</v>
      </c>
      <c r="C8" s="6">
        <v>33547.29</v>
      </c>
      <c r="D8" s="6">
        <v>36230.57</v>
      </c>
      <c r="E8" s="6">
        <v>44364.6</v>
      </c>
      <c r="F8" s="10">
        <v>51097.599999999999</v>
      </c>
      <c r="G8" s="10">
        <v>47861.2</v>
      </c>
      <c r="H8" s="48">
        <f t="shared" ref="H8:H47" si="0">G8/E8</f>
        <v>1.0788150913115411</v>
      </c>
      <c r="I8" s="35">
        <f t="shared" ref="I8:I12" si="1">G8/F8</f>
        <v>0.93666238727454909</v>
      </c>
      <c r="J8" s="20">
        <f t="shared" ref="J8:J47" si="2">G8/D8</f>
        <v>1.3210170306456674</v>
      </c>
    </row>
    <row r="9" spans="1:10" outlineLevel="1" x14ac:dyDescent="0.25">
      <c r="A9" s="5" t="s">
        <v>8</v>
      </c>
      <c r="B9" s="4" t="s">
        <v>9</v>
      </c>
      <c r="C9" s="6">
        <v>0</v>
      </c>
      <c r="D9" s="6">
        <v>9.6</v>
      </c>
      <c r="E9" s="6">
        <v>66.5</v>
      </c>
      <c r="F9" s="10">
        <v>66.5</v>
      </c>
      <c r="G9" s="10">
        <v>66.5</v>
      </c>
      <c r="H9" s="48">
        <f t="shared" si="0"/>
        <v>1</v>
      </c>
      <c r="I9" s="35">
        <f t="shared" si="1"/>
        <v>1</v>
      </c>
      <c r="J9" s="20">
        <f t="shared" si="2"/>
        <v>6.9270833333333339</v>
      </c>
    </row>
    <row r="10" spans="1:10" ht="38.25" outlineLevel="1" x14ac:dyDescent="0.25">
      <c r="A10" s="5" t="s">
        <v>10</v>
      </c>
      <c r="B10" s="4" t="s">
        <v>11</v>
      </c>
      <c r="C10" s="6">
        <v>8673.51</v>
      </c>
      <c r="D10" s="6">
        <v>9211.6299999999992</v>
      </c>
      <c r="E10" s="6">
        <v>12382</v>
      </c>
      <c r="F10" s="10">
        <v>13133.3</v>
      </c>
      <c r="G10" s="10">
        <v>12543</v>
      </c>
      <c r="H10" s="48">
        <f t="shared" si="0"/>
        <v>1.013002745921499</v>
      </c>
      <c r="I10" s="35">
        <f t="shared" si="1"/>
        <v>0.95505318541417628</v>
      </c>
      <c r="J10" s="20">
        <f t="shared" si="2"/>
        <v>1.3616482642051408</v>
      </c>
    </row>
    <row r="11" spans="1:10" outlineLevel="1" x14ac:dyDescent="0.25">
      <c r="A11" s="5" t="s">
        <v>12</v>
      </c>
      <c r="B11" s="4" t="s">
        <v>13</v>
      </c>
      <c r="C11" s="6">
        <v>0</v>
      </c>
      <c r="D11" s="6">
        <v>0</v>
      </c>
      <c r="E11" s="6">
        <v>2500</v>
      </c>
      <c r="F11" s="10">
        <v>1569.7</v>
      </c>
      <c r="G11" s="10">
        <v>0</v>
      </c>
      <c r="H11" s="48">
        <f t="shared" si="0"/>
        <v>0</v>
      </c>
      <c r="I11" s="35">
        <f t="shared" si="1"/>
        <v>0</v>
      </c>
      <c r="J11" s="20"/>
    </row>
    <row r="12" spans="1:10" outlineLevel="1" x14ac:dyDescent="0.25">
      <c r="A12" s="5" t="s">
        <v>14</v>
      </c>
      <c r="B12" s="4" t="s">
        <v>15</v>
      </c>
      <c r="C12" s="6">
        <v>37831.94</v>
      </c>
      <c r="D12" s="6">
        <v>35524.410000000003</v>
      </c>
      <c r="E12" s="6">
        <v>43176.6</v>
      </c>
      <c r="F12" s="10">
        <v>44347.5</v>
      </c>
      <c r="G12" s="10">
        <v>42059.9</v>
      </c>
      <c r="H12" s="48">
        <f t="shared" si="0"/>
        <v>0.97413645354196488</v>
      </c>
      <c r="I12" s="35">
        <f t="shared" si="1"/>
        <v>0.94841648345453522</v>
      </c>
      <c r="J12" s="20">
        <f t="shared" si="2"/>
        <v>1.1839718098062713</v>
      </c>
    </row>
    <row r="13" spans="1:10" s="17" customFormat="1" ht="14.25" x14ac:dyDescent="0.2">
      <c r="A13" s="3" t="s">
        <v>16</v>
      </c>
      <c r="B13" s="14" t="s">
        <v>17</v>
      </c>
      <c r="C13" s="15">
        <f>C14</f>
        <v>753.7</v>
      </c>
      <c r="D13" s="15">
        <f>D14</f>
        <v>761.3</v>
      </c>
      <c r="E13" s="15">
        <f>E14</f>
        <v>750</v>
      </c>
      <c r="F13" s="15">
        <f>F14</f>
        <v>774.7</v>
      </c>
      <c r="G13" s="15">
        <f>G14</f>
        <v>774.7</v>
      </c>
      <c r="H13" s="47">
        <f>G13/E13</f>
        <v>1.0329333333333335</v>
      </c>
      <c r="I13" s="34">
        <f>G13/F13</f>
        <v>1</v>
      </c>
      <c r="J13" s="19">
        <f>G13/D13</f>
        <v>1.0176014711677395</v>
      </c>
    </row>
    <row r="14" spans="1:10" ht="25.5" outlineLevel="1" x14ac:dyDescent="0.25">
      <c r="A14" s="5" t="s">
        <v>18</v>
      </c>
      <c r="B14" s="4" t="s">
        <v>19</v>
      </c>
      <c r="C14" s="6">
        <v>753.7</v>
      </c>
      <c r="D14" s="6">
        <v>761.3</v>
      </c>
      <c r="E14" s="6">
        <v>750</v>
      </c>
      <c r="F14" s="10">
        <v>774.7</v>
      </c>
      <c r="G14" s="10">
        <v>774.7</v>
      </c>
      <c r="H14" s="48">
        <f t="shared" si="0"/>
        <v>1.0329333333333335</v>
      </c>
      <c r="I14" s="35">
        <f>G14/F14</f>
        <v>1</v>
      </c>
      <c r="J14" s="20">
        <f t="shared" si="2"/>
        <v>1.0176014711677395</v>
      </c>
    </row>
    <row r="15" spans="1:10" s="17" customFormat="1" ht="25.5" x14ac:dyDescent="0.2">
      <c r="A15" s="3" t="s">
        <v>20</v>
      </c>
      <c r="B15" s="14" t="s">
        <v>21</v>
      </c>
      <c r="C15" s="15">
        <f>C16+C18</f>
        <v>10138.18</v>
      </c>
      <c r="D15" s="15">
        <f>D16+D18</f>
        <v>11464.07</v>
      </c>
      <c r="E15" s="15">
        <f>E16+E18+E17</f>
        <v>13554.3</v>
      </c>
      <c r="F15" s="15">
        <f>F16+F18+F17</f>
        <v>14146.9</v>
      </c>
      <c r="G15" s="15">
        <f>G16+G18+G17</f>
        <v>13055.900000000001</v>
      </c>
      <c r="H15" s="47">
        <f>G15/E15</f>
        <v>0.96322938108201839</v>
      </c>
      <c r="I15" s="34">
        <f>G15/F15</f>
        <v>0.92288063109232421</v>
      </c>
      <c r="J15" s="19">
        <f>G15/D15</f>
        <v>1.1388538276545765</v>
      </c>
    </row>
    <row r="16" spans="1:10" ht="38.25" outlineLevel="1" x14ac:dyDescent="0.25">
      <c r="A16" s="5" t="s">
        <v>22</v>
      </c>
      <c r="B16" s="4" t="s">
        <v>23</v>
      </c>
      <c r="C16" s="6">
        <v>10138.18</v>
      </c>
      <c r="D16" s="6">
        <v>10698.03</v>
      </c>
      <c r="E16" s="6">
        <v>12415.9</v>
      </c>
      <c r="F16" s="10">
        <v>13225.3</v>
      </c>
      <c r="G16" s="10">
        <v>12592.7</v>
      </c>
      <c r="H16" s="48">
        <f t="shared" si="0"/>
        <v>1.0142398054108039</v>
      </c>
      <c r="I16" s="35">
        <f t="shared" ref="I16:I47" si="3">G16/F16</f>
        <v>0.9521674366555013</v>
      </c>
      <c r="J16" s="20">
        <f t="shared" si="2"/>
        <v>1.1771045697198457</v>
      </c>
    </row>
    <row r="17" spans="1:10" ht="51" outlineLevel="1" x14ac:dyDescent="0.25">
      <c r="A17" s="5" t="s">
        <v>123</v>
      </c>
      <c r="B17" s="4">
        <v>310</v>
      </c>
      <c r="C17" s="6"/>
      <c r="D17" s="6"/>
      <c r="E17" s="6">
        <v>742.5</v>
      </c>
      <c r="F17" s="10">
        <v>758.5</v>
      </c>
      <c r="G17" s="10">
        <v>355</v>
      </c>
      <c r="H17" s="48">
        <f t="shared" si="0"/>
        <v>0.4781144781144781</v>
      </c>
      <c r="I17" s="35">
        <f t="shared" si="3"/>
        <v>0.46802900461437047</v>
      </c>
      <c r="J17" s="20" t="s">
        <v>91</v>
      </c>
    </row>
    <row r="18" spans="1:10" ht="38.25" outlineLevel="1" x14ac:dyDescent="0.25">
      <c r="A18" s="5" t="s">
        <v>24</v>
      </c>
      <c r="B18" s="4" t="s">
        <v>25</v>
      </c>
      <c r="C18" s="6">
        <v>0</v>
      </c>
      <c r="D18" s="6">
        <v>766.04</v>
      </c>
      <c r="E18" s="6">
        <v>395.9</v>
      </c>
      <c r="F18" s="10">
        <v>163.1</v>
      </c>
      <c r="G18" s="10">
        <v>108.2</v>
      </c>
      <c r="H18" s="48">
        <f t="shared" si="0"/>
        <v>0.27330133872189949</v>
      </c>
      <c r="I18" s="35">
        <f t="shared" si="3"/>
        <v>0.66339668914776218</v>
      </c>
      <c r="J18" s="20">
        <f t="shared" si="2"/>
        <v>0.14124588794318835</v>
      </c>
    </row>
    <row r="19" spans="1:10" s="17" customFormat="1" ht="14.25" x14ac:dyDescent="0.2">
      <c r="A19" s="3" t="s">
        <v>26</v>
      </c>
      <c r="B19" s="14" t="s">
        <v>27</v>
      </c>
      <c r="C19" s="15">
        <f>C20+C21+C22</f>
        <v>970337.96</v>
      </c>
      <c r="D19" s="15">
        <f>D20+D21+D22</f>
        <v>76337.09</v>
      </c>
      <c r="E19" s="15">
        <f>E20+E21+E22</f>
        <v>108694.59999999999</v>
      </c>
      <c r="F19" s="15">
        <f>F20+F21+F22</f>
        <v>106923.4</v>
      </c>
      <c r="G19" s="15">
        <f>G20+G21+G22</f>
        <v>105511.9</v>
      </c>
      <c r="H19" s="47">
        <f>G19/E19</f>
        <v>0.97071887655872513</v>
      </c>
      <c r="I19" s="34">
        <f>G19/F19</f>
        <v>0.98679896075134166</v>
      </c>
      <c r="J19" s="19">
        <f>G19/D19</f>
        <v>1.3821839423011801</v>
      </c>
    </row>
    <row r="20" spans="1:10" outlineLevel="1" x14ac:dyDescent="0.25">
      <c r="A20" s="5" t="s">
        <v>28</v>
      </c>
      <c r="B20" s="4" t="s">
        <v>29</v>
      </c>
      <c r="C20" s="6">
        <v>17.100000000000001</v>
      </c>
      <c r="D20" s="6">
        <v>21.6</v>
      </c>
      <c r="E20" s="6">
        <v>22.9</v>
      </c>
      <c r="F20" s="10">
        <v>22.9</v>
      </c>
      <c r="G20" s="10">
        <v>22.9</v>
      </c>
      <c r="H20" s="48" t="s">
        <v>91</v>
      </c>
      <c r="I20" s="35">
        <f t="shared" si="3"/>
        <v>1</v>
      </c>
      <c r="J20" s="20">
        <f t="shared" si="2"/>
        <v>1.0601851851851851</v>
      </c>
    </row>
    <row r="21" spans="1:10" outlineLevel="1" x14ac:dyDescent="0.25">
      <c r="A21" s="5" t="s">
        <v>30</v>
      </c>
      <c r="B21" s="4" t="s">
        <v>31</v>
      </c>
      <c r="C21" s="6">
        <v>934235.91</v>
      </c>
      <c r="D21" s="6">
        <v>50770.45</v>
      </c>
      <c r="E21" s="6">
        <v>69370.899999999994</v>
      </c>
      <c r="F21" s="10">
        <v>71400.5</v>
      </c>
      <c r="G21" s="10">
        <v>71010.899999999994</v>
      </c>
      <c r="H21" s="48">
        <f t="shared" si="0"/>
        <v>1.0236410368036164</v>
      </c>
      <c r="I21" s="35">
        <f t="shared" si="3"/>
        <v>0.99454345557804213</v>
      </c>
      <c r="J21" s="20">
        <f t="shared" si="2"/>
        <v>1.3986659562796864</v>
      </c>
    </row>
    <row r="22" spans="1:10" ht="25.5" outlineLevel="1" x14ac:dyDescent="0.25">
      <c r="A22" s="5" t="s">
        <v>32</v>
      </c>
      <c r="B22" s="4" t="s">
        <v>33</v>
      </c>
      <c r="C22" s="6">
        <v>36084.949999999997</v>
      </c>
      <c r="D22" s="6">
        <v>25545.040000000001</v>
      </c>
      <c r="E22" s="6">
        <v>39300.800000000003</v>
      </c>
      <c r="F22" s="10">
        <v>35500</v>
      </c>
      <c r="G22" s="10">
        <v>34478.1</v>
      </c>
      <c r="H22" s="48">
        <f t="shared" si="0"/>
        <v>0.8772874852420306</v>
      </c>
      <c r="I22" s="35">
        <f t="shared" si="3"/>
        <v>0.97121408450704216</v>
      </c>
      <c r="J22" s="20">
        <f t="shared" si="2"/>
        <v>1.3496984150347777</v>
      </c>
    </row>
    <row r="23" spans="1:10" s="17" customFormat="1" ht="25.5" x14ac:dyDescent="0.2">
      <c r="A23" s="3" t="s">
        <v>34</v>
      </c>
      <c r="B23" s="14" t="s">
        <v>35</v>
      </c>
      <c r="C23" s="15">
        <f>C24+C25+C26+C27</f>
        <v>153921.25999999998</v>
      </c>
      <c r="D23" s="15">
        <f>D24+D25+D26+D27</f>
        <v>290443.61</v>
      </c>
      <c r="E23" s="15">
        <f>E24+E25+E26+E27</f>
        <v>212282.89999999997</v>
      </c>
      <c r="F23" s="15">
        <f>F24+F25+F26+F27</f>
        <v>249623.6</v>
      </c>
      <c r="G23" s="15">
        <f>G24+G25+G26+G27</f>
        <v>219934.6</v>
      </c>
      <c r="H23" s="47">
        <f>G23/E23</f>
        <v>1.0360448250895387</v>
      </c>
      <c r="I23" s="34">
        <f>G23/F23</f>
        <v>0.88106493136065656</v>
      </c>
      <c r="J23" s="19">
        <f>G23/D23</f>
        <v>0.75723683506068529</v>
      </c>
    </row>
    <row r="24" spans="1:10" outlineLevel="1" x14ac:dyDescent="0.25">
      <c r="A24" s="5" t="s">
        <v>36</v>
      </c>
      <c r="B24" s="4" t="s">
        <v>37</v>
      </c>
      <c r="C24" s="6">
        <v>22242.18</v>
      </c>
      <c r="D24" s="6">
        <v>15638.44</v>
      </c>
      <c r="E24" s="6">
        <v>4933.7</v>
      </c>
      <c r="F24" s="10">
        <v>12443.4</v>
      </c>
      <c r="G24" s="10">
        <v>6471.8</v>
      </c>
      <c r="H24" s="48">
        <f t="shared" si="0"/>
        <v>1.3117538561323145</v>
      </c>
      <c r="I24" s="35">
        <f t="shared" si="3"/>
        <v>0.52009900830962597</v>
      </c>
      <c r="J24" s="20">
        <f t="shared" si="2"/>
        <v>0.41383923204616319</v>
      </c>
    </row>
    <row r="25" spans="1:10" outlineLevel="1" x14ac:dyDescent="0.25">
      <c r="A25" s="5" t="s">
        <v>38</v>
      </c>
      <c r="B25" s="4" t="s">
        <v>39</v>
      </c>
      <c r="C25" s="6">
        <v>62832.07</v>
      </c>
      <c r="D25" s="6">
        <v>62799.5</v>
      </c>
      <c r="E25" s="6">
        <v>79610.7</v>
      </c>
      <c r="F25" s="10">
        <v>61020.9</v>
      </c>
      <c r="G25" s="10">
        <v>54272.7</v>
      </c>
      <c r="H25" s="48">
        <f t="shared" si="0"/>
        <v>0.68172620012134044</v>
      </c>
      <c r="I25" s="35">
        <f t="shared" si="3"/>
        <v>0.88941166059497645</v>
      </c>
      <c r="J25" s="20">
        <f t="shared" si="2"/>
        <v>0.86422184890007081</v>
      </c>
    </row>
    <row r="26" spans="1:10" outlineLevel="1" x14ac:dyDescent="0.25">
      <c r="A26" s="5" t="s">
        <v>40</v>
      </c>
      <c r="B26" s="4" t="s">
        <v>41</v>
      </c>
      <c r="C26" s="6">
        <v>54324.02</v>
      </c>
      <c r="D26" s="6">
        <v>84881.64</v>
      </c>
      <c r="E26" s="6">
        <v>109524.7</v>
      </c>
      <c r="F26" s="10">
        <v>155327.70000000001</v>
      </c>
      <c r="G26" s="10">
        <v>139622.20000000001</v>
      </c>
      <c r="H26" s="48">
        <f t="shared" si="0"/>
        <v>1.2748010266177403</v>
      </c>
      <c r="I26" s="35">
        <f t="shared" si="3"/>
        <v>0.89888796396264159</v>
      </c>
      <c r="J26" s="20">
        <f t="shared" si="2"/>
        <v>1.6449045989215101</v>
      </c>
    </row>
    <row r="27" spans="1:10" ht="25.5" outlineLevel="1" x14ac:dyDescent="0.25">
      <c r="A27" s="5" t="s">
        <v>42</v>
      </c>
      <c r="B27" s="4" t="s">
        <v>43</v>
      </c>
      <c r="C27" s="6">
        <v>14522.99</v>
      </c>
      <c r="D27" s="6">
        <v>127124.03</v>
      </c>
      <c r="E27" s="6">
        <v>18213.8</v>
      </c>
      <c r="F27" s="10">
        <v>20831.599999999999</v>
      </c>
      <c r="G27" s="10">
        <v>19567.900000000001</v>
      </c>
      <c r="H27" s="48">
        <f t="shared" si="0"/>
        <v>1.0743447276241094</v>
      </c>
      <c r="I27" s="35">
        <f t="shared" si="3"/>
        <v>0.93933735286775877</v>
      </c>
      <c r="J27" s="20">
        <f t="shared" si="2"/>
        <v>0.15392762485581996</v>
      </c>
    </row>
    <row r="28" spans="1:10" s="17" customFormat="1" ht="14.25" x14ac:dyDescent="0.2">
      <c r="A28" s="3" t="s">
        <v>44</v>
      </c>
      <c r="B28" s="14" t="s">
        <v>45</v>
      </c>
      <c r="C28" s="15">
        <f>C29+C30+C31+C32+C33+C34</f>
        <v>271274.25</v>
      </c>
      <c r="D28" s="15">
        <f>D29+D30+D31+D32+D33+D34</f>
        <v>304736.46999999997</v>
      </c>
      <c r="E28" s="15">
        <f>E29+E30+E31+E32+E33+E34</f>
        <v>671947.79999999993</v>
      </c>
      <c r="F28" s="15">
        <f>F29+F30+F31+F32+F33+F34</f>
        <v>699629.8</v>
      </c>
      <c r="G28" s="15">
        <f>G29+G30+G31+G32+G33+G34</f>
        <v>694140.9</v>
      </c>
      <c r="H28" s="47">
        <f>G28/E28</f>
        <v>1.0330280119973607</v>
      </c>
      <c r="I28" s="34">
        <f>G28/F28</f>
        <v>0.99215456517146638</v>
      </c>
      <c r="J28" s="19">
        <f>G28/D28</f>
        <v>2.2778399316629221</v>
      </c>
    </row>
    <row r="29" spans="1:10" outlineLevel="1" x14ac:dyDescent="0.25">
      <c r="A29" s="5" t="s">
        <v>46</v>
      </c>
      <c r="B29" s="4" t="s">
        <v>47</v>
      </c>
      <c r="C29" s="6">
        <v>91584.73</v>
      </c>
      <c r="D29" s="6">
        <v>103511.78</v>
      </c>
      <c r="E29" s="6">
        <v>115429.3</v>
      </c>
      <c r="F29" s="10">
        <v>127361.8</v>
      </c>
      <c r="G29" s="10">
        <v>125637.4</v>
      </c>
      <c r="H29" s="48">
        <f t="shared" si="0"/>
        <v>1.0884359517037701</v>
      </c>
      <c r="I29" s="35">
        <f t="shared" si="3"/>
        <v>0.98646061849000244</v>
      </c>
      <c r="J29" s="20">
        <f t="shared" si="2"/>
        <v>1.2137497780445858</v>
      </c>
    </row>
    <row r="30" spans="1:10" outlineLevel="1" x14ac:dyDescent="0.25">
      <c r="A30" s="5" t="s">
        <v>48</v>
      </c>
      <c r="B30" s="4" t="s">
        <v>49</v>
      </c>
      <c r="C30" s="6">
        <v>128446.23</v>
      </c>
      <c r="D30" s="6">
        <v>150164.49</v>
      </c>
      <c r="E30" s="6">
        <v>502010.2</v>
      </c>
      <c r="F30" s="10">
        <v>509188.4</v>
      </c>
      <c r="G30" s="10">
        <v>507463.9</v>
      </c>
      <c r="H30" s="48">
        <f t="shared" si="0"/>
        <v>1.0108637234860964</v>
      </c>
      <c r="I30" s="35">
        <f t="shared" si="3"/>
        <v>0.99661323785066591</v>
      </c>
      <c r="J30" s="20">
        <f t="shared" si="2"/>
        <v>3.379386831067718</v>
      </c>
    </row>
    <row r="31" spans="1:10" outlineLevel="1" x14ac:dyDescent="0.25">
      <c r="A31" s="5" t="s">
        <v>50</v>
      </c>
      <c r="B31" s="4" t="s">
        <v>51</v>
      </c>
      <c r="C31" s="6">
        <v>45699.67</v>
      </c>
      <c r="D31" s="6">
        <v>43997.79</v>
      </c>
      <c r="E31" s="6">
        <v>47811.6</v>
      </c>
      <c r="F31" s="10">
        <v>54187.1</v>
      </c>
      <c r="G31" s="10">
        <v>53621</v>
      </c>
      <c r="H31" s="48">
        <f t="shared" si="0"/>
        <v>1.1215060780229067</v>
      </c>
      <c r="I31" s="35">
        <f t="shared" si="3"/>
        <v>0.98955286405805076</v>
      </c>
      <c r="J31" s="20">
        <f t="shared" si="2"/>
        <v>1.2187203039061734</v>
      </c>
    </row>
    <row r="32" spans="1:10" ht="25.5" outlineLevel="1" x14ac:dyDescent="0.25">
      <c r="A32" s="5" t="s">
        <v>52</v>
      </c>
      <c r="B32" s="4" t="s">
        <v>53</v>
      </c>
      <c r="C32" s="6">
        <v>124.19</v>
      </c>
      <c r="D32" s="6">
        <v>44.45</v>
      </c>
      <c r="E32" s="6">
        <v>141</v>
      </c>
      <c r="F32" s="10">
        <v>141</v>
      </c>
      <c r="G32" s="10">
        <v>84.8</v>
      </c>
      <c r="H32" s="48">
        <f t="shared" si="0"/>
        <v>0.60141843971631204</v>
      </c>
      <c r="I32" s="35">
        <f t="shared" si="3"/>
        <v>0.60141843971631204</v>
      </c>
      <c r="J32" s="20">
        <f t="shared" si="2"/>
        <v>1.9077615298087738</v>
      </c>
    </row>
    <row r="33" spans="1:10" outlineLevel="1" x14ac:dyDescent="0.25">
      <c r="A33" s="5" t="s">
        <v>54</v>
      </c>
      <c r="B33" s="4" t="s">
        <v>55</v>
      </c>
      <c r="C33" s="6">
        <v>5143.3100000000004</v>
      </c>
      <c r="D33" s="6">
        <v>6716.3</v>
      </c>
      <c r="E33" s="6">
        <v>6141.7</v>
      </c>
      <c r="F33" s="10">
        <v>7687.5</v>
      </c>
      <c r="G33" s="10">
        <v>6737.7</v>
      </c>
      <c r="H33" s="48">
        <f t="shared" si="0"/>
        <v>1.0970415357311494</v>
      </c>
      <c r="I33" s="35">
        <f t="shared" si="3"/>
        <v>0.87644878048780483</v>
      </c>
      <c r="J33" s="20">
        <f t="shared" si="2"/>
        <v>1.0031862781591054</v>
      </c>
    </row>
    <row r="34" spans="1:10" outlineLevel="1" x14ac:dyDescent="0.25">
      <c r="A34" s="5" t="s">
        <v>56</v>
      </c>
      <c r="B34" s="4" t="s">
        <v>57</v>
      </c>
      <c r="C34" s="6">
        <v>276.12</v>
      </c>
      <c r="D34" s="6">
        <v>301.66000000000003</v>
      </c>
      <c r="E34" s="6">
        <v>414</v>
      </c>
      <c r="F34" s="10">
        <v>1064</v>
      </c>
      <c r="G34" s="10">
        <v>596.1</v>
      </c>
      <c r="H34" s="48">
        <f t="shared" si="0"/>
        <v>1.4398550724637682</v>
      </c>
      <c r="I34" s="35">
        <f t="shared" si="3"/>
        <v>0.56024436090225571</v>
      </c>
      <c r="J34" s="20">
        <f t="shared" si="2"/>
        <v>1.9760657694092687</v>
      </c>
    </row>
    <row r="35" spans="1:10" s="17" customFormat="1" ht="14.25" x14ac:dyDescent="0.2">
      <c r="A35" s="3" t="s">
        <v>58</v>
      </c>
      <c r="B35" s="14" t="s">
        <v>59</v>
      </c>
      <c r="C35" s="15">
        <f>C36</f>
        <v>13320.36</v>
      </c>
      <c r="D35" s="15">
        <f>D36</f>
        <v>26198.86</v>
      </c>
      <c r="E35" s="15">
        <f>E36</f>
        <v>14918.4</v>
      </c>
      <c r="F35" s="15">
        <f>F36</f>
        <v>17560.2</v>
      </c>
      <c r="G35" s="15">
        <f>G36</f>
        <v>17361.099999999999</v>
      </c>
      <c r="H35" s="47">
        <f>G35/E35</f>
        <v>1.163737398112398</v>
      </c>
      <c r="I35" s="34">
        <f>G35/F35</f>
        <v>0.98866186034327619</v>
      </c>
      <c r="J35" s="19">
        <f>G35/D35</f>
        <v>0.66266623814929349</v>
      </c>
    </row>
    <row r="36" spans="1:10" outlineLevel="1" x14ac:dyDescent="0.25">
      <c r="A36" s="5" t="s">
        <v>60</v>
      </c>
      <c r="B36" s="4" t="s">
        <v>61</v>
      </c>
      <c r="C36" s="6">
        <v>13320.36</v>
      </c>
      <c r="D36" s="6">
        <v>26198.86</v>
      </c>
      <c r="E36" s="6">
        <v>14918.4</v>
      </c>
      <c r="F36" s="10">
        <v>17560.2</v>
      </c>
      <c r="G36" s="10">
        <v>17361.099999999999</v>
      </c>
      <c r="H36" s="48">
        <f t="shared" si="0"/>
        <v>1.163737398112398</v>
      </c>
      <c r="I36" s="35">
        <f t="shared" si="3"/>
        <v>0.98866186034327619</v>
      </c>
      <c r="J36" s="20">
        <f t="shared" si="2"/>
        <v>0.66266623814929349</v>
      </c>
    </row>
    <row r="37" spans="1:10" s="17" customFormat="1" ht="14.25" x14ac:dyDescent="0.2">
      <c r="A37" s="3" t="s">
        <v>62</v>
      </c>
      <c r="B37" s="14" t="s">
        <v>63</v>
      </c>
      <c r="C37" s="15">
        <f>C38+C39+C40+C41+C42</f>
        <v>22637.84</v>
      </c>
      <c r="D37" s="15">
        <f>D38+D39+D40+D41+D42</f>
        <v>20780.21</v>
      </c>
      <c r="E37" s="15">
        <f>E38+E39+E40+E41+E42</f>
        <v>30531.199999999997</v>
      </c>
      <c r="F37" s="15">
        <f>F38+F39+F40+F41+F42</f>
        <v>28230.1</v>
      </c>
      <c r="G37" s="15">
        <f>G38+G39+G40+G41+G42</f>
        <v>27141.699999999997</v>
      </c>
      <c r="H37" s="47">
        <f>G37/E37</f>
        <v>0.88898241798553612</v>
      </c>
      <c r="I37" s="34">
        <f>G37/F37</f>
        <v>0.9614454075614326</v>
      </c>
      <c r="J37" s="19">
        <f>G37/D37</f>
        <v>1.3061321324471695</v>
      </c>
    </row>
    <row r="38" spans="1:10" outlineLevel="1" x14ac:dyDescent="0.25">
      <c r="A38" s="5" t="s">
        <v>64</v>
      </c>
      <c r="B38" s="4" t="s">
        <v>65</v>
      </c>
      <c r="C38" s="6">
        <v>503.14</v>
      </c>
      <c r="D38" s="6">
        <v>576.33000000000004</v>
      </c>
      <c r="E38" s="6">
        <v>591</v>
      </c>
      <c r="F38" s="10">
        <v>598.6</v>
      </c>
      <c r="G38" s="10">
        <v>598.5</v>
      </c>
      <c r="H38" s="48">
        <f t="shared" si="0"/>
        <v>1.0126903553299493</v>
      </c>
      <c r="I38" s="35">
        <f t="shared" si="3"/>
        <v>0.99983294353491481</v>
      </c>
      <c r="J38" s="20">
        <f t="shared" si="2"/>
        <v>1.0384675446358855</v>
      </c>
    </row>
    <row r="39" spans="1:10" outlineLevel="1" x14ac:dyDescent="0.25">
      <c r="A39" s="5" t="s">
        <v>66</v>
      </c>
      <c r="B39" s="4" t="s">
        <v>67</v>
      </c>
      <c r="C39" s="6">
        <v>4099.66</v>
      </c>
      <c r="D39" s="6">
        <v>4203.7700000000004</v>
      </c>
      <c r="E39" s="6">
        <v>4791.6000000000004</v>
      </c>
      <c r="F39" s="10">
        <v>4791.6000000000004</v>
      </c>
      <c r="G39" s="10">
        <v>4791.6000000000004</v>
      </c>
      <c r="H39" s="48">
        <f t="shared" si="0"/>
        <v>1</v>
      </c>
      <c r="I39" s="35">
        <f t="shared" si="3"/>
        <v>1</v>
      </c>
      <c r="J39" s="20">
        <f t="shared" si="2"/>
        <v>1.1398340061421057</v>
      </c>
    </row>
    <row r="40" spans="1:10" outlineLevel="1" x14ac:dyDescent="0.25">
      <c r="A40" s="5" t="s">
        <v>68</v>
      </c>
      <c r="B40" s="4" t="s">
        <v>69</v>
      </c>
      <c r="C40" s="6">
        <v>3281.31</v>
      </c>
      <c r="D40" s="6">
        <v>2772.89</v>
      </c>
      <c r="E40" s="6">
        <v>4165.8999999999996</v>
      </c>
      <c r="F40" s="10">
        <v>4721.1000000000004</v>
      </c>
      <c r="G40" s="10">
        <v>4190.8999999999996</v>
      </c>
      <c r="H40" s="48">
        <f t="shared" si="0"/>
        <v>1.0060011042031733</v>
      </c>
      <c r="I40" s="35">
        <f t="shared" si="3"/>
        <v>0.88769566414606749</v>
      </c>
      <c r="J40" s="20">
        <f t="shared" si="2"/>
        <v>1.5113834302839275</v>
      </c>
    </row>
    <row r="41" spans="1:10" outlineLevel="1" x14ac:dyDescent="0.25">
      <c r="A41" s="5" t="s">
        <v>70</v>
      </c>
      <c r="B41" s="4" t="s">
        <v>71</v>
      </c>
      <c r="C41" s="6">
        <v>8418.5300000000007</v>
      </c>
      <c r="D41" s="6">
        <v>7030.63</v>
      </c>
      <c r="E41" s="6">
        <v>13468.3</v>
      </c>
      <c r="F41" s="10">
        <v>10649.3</v>
      </c>
      <c r="G41" s="10">
        <v>10093.6</v>
      </c>
      <c r="H41" s="48">
        <f t="shared" si="0"/>
        <v>0.749433855794718</v>
      </c>
      <c r="I41" s="35">
        <f t="shared" si="3"/>
        <v>0.94781816645225514</v>
      </c>
      <c r="J41" s="20">
        <f t="shared" si="2"/>
        <v>1.4356608156025847</v>
      </c>
    </row>
    <row r="42" spans="1:10" ht="25.5" outlineLevel="1" x14ac:dyDescent="0.25">
      <c r="A42" s="5" t="s">
        <v>72</v>
      </c>
      <c r="B42" s="4" t="s">
        <v>73</v>
      </c>
      <c r="C42" s="6">
        <v>6335.2</v>
      </c>
      <c r="D42" s="6">
        <v>6196.59</v>
      </c>
      <c r="E42" s="6">
        <v>7514.4</v>
      </c>
      <c r="F42" s="10">
        <v>7469.5</v>
      </c>
      <c r="G42" s="10">
        <v>7467.1</v>
      </c>
      <c r="H42" s="48">
        <f t="shared" si="0"/>
        <v>0.99370541892898978</v>
      </c>
      <c r="I42" s="35">
        <f t="shared" si="3"/>
        <v>0.99967869335296877</v>
      </c>
      <c r="J42" s="20">
        <f t="shared" si="2"/>
        <v>1.2050337362968988</v>
      </c>
    </row>
    <row r="43" spans="1:10" s="17" customFormat="1" ht="14.25" x14ac:dyDescent="0.2">
      <c r="A43" s="3" t="s">
        <v>74</v>
      </c>
      <c r="B43" s="14" t="s">
        <v>75</v>
      </c>
      <c r="C43" s="15">
        <f>C44+C45</f>
        <v>95878.239999999991</v>
      </c>
      <c r="D43" s="15">
        <f>D44+D45</f>
        <v>17022.649999999998</v>
      </c>
      <c r="E43" s="15">
        <f>E44+E45</f>
        <v>25219.200000000001</v>
      </c>
      <c r="F43" s="15">
        <f>F44+F45</f>
        <v>16434.7</v>
      </c>
      <c r="G43" s="15">
        <f>G44+G45</f>
        <v>16263.7</v>
      </c>
      <c r="H43" s="47">
        <f>G43/E43</f>
        <v>0.64489357315061546</v>
      </c>
      <c r="I43" s="34">
        <f>G43/F43</f>
        <v>0.98959518579590744</v>
      </c>
      <c r="J43" s="19">
        <f>G43/D43</f>
        <v>0.95541528492919747</v>
      </c>
    </row>
    <row r="44" spans="1:10" outlineLevel="1" x14ac:dyDescent="0.25">
      <c r="A44" s="5" t="s">
        <v>76</v>
      </c>
      <c r="B44" s="4" t="s">
        <v>77</v>
      </c>
      <c r="C44" s="6">
        <v>35085.86</v>
      </c>
      <c r="D44" s="6">
        <v>16517.599999999999</v>
      </c>
      <c r="E44" s="6">
        <v>25219.200000000001</v>
      </c>
      <c r="F44" s="10">
        <v>14872.2</v>
      </c>
      <c r="G44" s="10">
        <v>14701.2</v>
      </c>
      <c r="H44" s="48">
        <f t="shared" si="0"/>
        <v>0.58293681004948616</v>
      </c>
      <c r="I44" s="35">
        <f t="shared" si="3"/>
        <v>0.98850203735829267</v>
      </c>
      <c r="J44" s="20">
        <f t="shared" si="2"/>
        <v>0.89003245023490107</v>
      </c>
    </row>
    <row r="45" spans="1:10" outlineLevel="1" x14ac:dyDescent="0.25">
      <c r="A45" s="5" t="s">
        <v>78</v>
      </c>
      <c r="B45" s="4" t="s">
        <v>79</v>
      </c>
      <c r="C45" s="6">
        <v>60792.38</v>
      </c>
      <c r="D45" s="6">
        <v>505.05</v>
      </c>
      <c r="E45" s="6">
        <v>0</v>
      </c>
      <c r="F45" s="10">
        <v>1562.5</v>
      </c>
      <c r="G45" s="10">
        <v>1562.5</v>
      </c>
      <c r="H45" s="48" t="s">
        <v>91</v>
      </c>
      <c r="I45" s="35">
        <f t="shared" si="3"/>
        <v>1</v>
      </c>
      <c r="J45" s="20">
        <f t="shared" si="2"/>
        <v>3.0937530937530937</v>
      </c>
    </row>
    <row r="46" spans="1:10" s="17" customFormat="1" ht="14.25" x14ac:dyDescent="0.2">
      <c r="A46" s="3" t="s">
        <v>80</v>
      </c>
      <c r="B46" s="14" t="s">
        <v>81</v>
      </c>
      <c r="C46" s="15">
        <f>C47</f>
        <v>3939.26</v>
      </c>
      <c r="D46" s="15">
        <f>D47</f>
        <v>4729.26</v>
      </c>
      <c r="E46" s="15">
        <f>E47</f>
        <v>4518.7</v>
      </c>
      <c r="F46" s="15">
        <f>F47</f>
        <v>8485.2000000000007</v>
      </c>
      <c r="G46" s="15">
        <f>G47</f>
        <v>8485.2000000000007</v>
      </c>
      <c r="H46" s="47">
        <f>G46/E46</f>
        <v>1.877796711443557</v>
      </c>
      <c r="I46" s="34">
        <f>G46/F46</f>
        <v>1</v>
      </c>
      <c r="J46" s="19">
        <f>G46/D46</f>
        <v>1.7941919031730122</v>
      </c>
    </row>
    <row r="47" spans="1:10" outlineLevel="1" x14ac:dyDescent="0.25">
      <c r="A47" s="5" t="s">
        <v>82</v>
      </c>
      <c r="B47" s="4" t="s">
        <v>83</v>
      </c>
      <c r="C47" s="6">
        <v>3939.26</v>
      </c>
      <c r="D47" s="6">
        <v>4729.26</v>
      </c>
      <c r="E47" s="6">
        <v>4518.7</v>
      </c>
      <c r="F47" s="10">
        <v>8485.2000000000007</v>
      </c>
      <c r="G47" s="10">
        <v>8485.2000000000007</v>
      </c>
      <c r="H47" s="48">
        <f t="shared" si="0"/>
        <v>1.877796711443557</v>
      </c>
      <c r="I47" s="35">
        <f t="shared" si="3"/>
        <v>1</v>
      </c>
      <c r="J47" s="20">
        <f t="shared" si="2"/>
        <v>1.7941919031730122</v>
      </c>
    </row>
    <row r="48" spans="1:10" ht="38.25" outlineLevel="1" x14ac:dyDescent="0.25">
      <c r="A48" s="3" t="s">
        <v>89</v>
      </c>
      <c r="B48" s="14">
        <v>1300</v>
      </c>
      <c r="C48" s="15">
        <f>C49</f>
        <v>796.49</v>
      </c>
      <c r="D48" s="15">
        <f>D49</f>
        <v>0</v>
      </c>
      <c r="E48" s="15">
        <v>0</v>
      </c>
      <c r="F48" s="16">
        <v>0</v>
      </c>
      <c r="G48" s="16">
        <v>0</v>
      </c>
      <c r="H48" s="47" t="s">
        <v>91</v>
      </c>
      <c r="I48" s="34"/>
      <c r="J48" s="19" t="s">
        <v>91</v>
      </c>
    </row>
    <row r="49" spans="1:10" ht="25.5" outlineLevel="1" x14ac:dyDescent="0.25">
      <c r="A49" s="5" t="s">
        <v>90</v>
      </c>
      <c r="B49" s="4">
        <v>1301</v>
      </c>
      <c r="C49" s="6">
        <v>796.49</v>
      </c>
      <c r="D49" s="6"/>
      <c r="E49" s="6">
        <v>0</v>
      </c>
      <c r="F49" s="10">
        <v>0</v>
      </c>
      <c r="G49" s="10">
        <v>0</v>
      </c>
      <c r="H49" s="48" t="s">
        <v>91</v>
      </c>
      <c r="I49" s="35">
        <v>0</v>
      </c>
      <c r="J49" s="20" t="s">
        <v>91</v>
      </c>
    </row>
    <row r="50" spans="1:10" s="17" customFormat="1" ht="12.75" customHeight="1" x14ac:dyDescent="0.2">
      <c r="A50" s="57" t="s">
        <v>84</v>
      </c>
      <c r="B50" s="57"/>
      <c r="C50" s="22">
        <f>C46+C43+C37+C35+C28+C23+C19+C15+C13+C6+C48</f>
        <v>1626212.93</v>
      </c>
      <c r="D50" s="22">
        <f>D46+D43+D37+D35+D28+D23+D19+D15+D13+D6+D48</f>
        <v>836946.8899999999</v>
      </c>
      <c r="E50" s="22">
        <f>E46+E43+E37+E35+E28+E23+E19+E15+E13+E6+E48</f>
        <v>1188823.3</v>
      </c>
      <c r="F50" s="22">
        <f>F46+F43+F37+F35+F28+F23+F19+F15+F13+F6+F48</f>
        <v>1257306.7999999998</v>
      </c>
      <c r="G50" s="22">
        <f>G46+G43+G37+G35+G28+G23+G19+G15+G13+G6+G48</f>
        <v>1210158.9999999998</v>
      </c>
      <c r="H50" s="49">
        <f>G50/E50</f>
        <v>1.0179469059867852</v>
      </c>
      <c r="I50" s="34">
        <f>G50/F50</f>
        <v>0.96250095839774341</v>
      </c>
      <c r="J50" s="19">
        <f>G50/D50</f>
        <v>1.4459208994730834</v>
      </c>
    </row>
    <row r="51" spans="1:10" ht="12.75" customHeight="1" x14ac:dyDescent="0.25">
      <c r="A51" s="1"/>
      <c r="B51" s="1"/>
      <c r="C51" s="7"/>
      <c r="D51" s="7"/>
      <c r="E51" s="7"/>
      <c r="F51" s="11"/>
      <c r="G51" s="11"/>
      <c r="H51" s="36"/>
      <c r="I51" s="36"/>
      <c r="J51" s="18"/>
    </row>
    <row r="52" spans="1:10" x14ac:dyDescent="0.25">
      <c r="A52" s="58"/>
      <c r="B52" s="58"/>
      <c r="C52" s="58"/>
      <c r="D52" s="58"/>
      <c r="E52" s="58"/>
      <c r="F52" s="58"/>
      <c r="G52" s="12"/>
      <c r="H52" s="37"/>
      <c r="I52" s="37"/>
      <c r="J52" s="18"/>
    </row>
  </sheetData>
  <mergeCells count="13">
    <mergeCell ref="A1:G1"/>
    <mergeCell ref="A3:I3"/>
    <mergeCell ref="A2:J2"/>
    <mergeCell ref="A50:B50"/>
    <mergeCell ref="A52:F52"/>
    <mergeCell ref="C4:C5"/>
    <mergeCell ref="J4:J5"/>
    <mergeCell ref="A4:A5"/>
    <mergeCell ref="B4:B5"/>
    <mergeCell ref="E4:G4"/>
    <mergeCell ref="H4:H5"/>
    <mergeCell ref="I4:I5"/>
    <mergeCell ref="D4:D5"/>
  </mergeCells>
  <pageMargins left="0.59055118110236227" right="0.59055118110236227" top="0.59055118110236227" bottom="0.59055118110236227" header="0.39370078740157483" footer="0.39370078740157483"/>
  <pageSetup paperSize="9" scale="64" fitToHeight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4693-6D7C-4F38-8FAF-B0BF0DDAC505}">
  <dimension ref="A2:H27"/>
  <sheetViews>
    <sheetView tabSelected="1" zoomScale="130" zoomScaleNormal="130" workbookViewId="0">
      <selection activeCell="B4" sqref="B4:B5"/>
    </sheetView>
  </sheetViews>
  <sheetFormatPr defaultRowHeight="15" x14ac:dyDescent="0.25"/>
  <cols>
    <col min="1" max="1" width="29" style="26" customWidth="1"/>
    <col min="2" max="2" width="11.5703125" style="27" customWidth="1"/>
    <col min="3" max="3" width="16.7109375" style="27" customWidth="1"/>
    <col min="4" max="4" width="14" style="26" customWidth="1"/>
    <col min="5" max="5" width="12.5703125" style="26" customWidth="1"/>
    <col min="6" max="6" width="12.5703125" style="42" customWidth="1"/>
    <col min="7" max="7" width="12" style="26" customWidth="1"/>
    <col min="8" max="8" width="13.85546875" style="28" customWidth="1"/>
    <col min="9" max="16384" width="9.140625" style="26"/>
  </cols>
  <sheetData>
    <row r="2" spans="1:8" ht="31.5" customHeight="1" x14ac:dyDescent="0.25">
      <c r="A2" s="70" t="s">
        <v>125</v>
      </c>
      <c r="B2" s="70"/>
      <c r="C2" s="70"/>
      <c r="D2" s="70"/>
      <c r="E2" s="70"/>
      <c r="F2" s="70"/>
      <c r="G2" s="70"/>
      <c r="H2" s="70"/>
    </row>
    <row r="3" spans="1:8" x14ac:dyDescent="0.25">
      <c r="E3" s="43" t="s">
        <v>88</v>
      </c>
    </row>
    <row r="4" spans="1:8" ht="24.75" customHeight="1" x14ac:dyDescent="0.25">
      <c r="A4" s="72" t="s">
        <v>0</v>
      </c>
      <c r="B4" s="59" t="s">
        <v>124</v>
      </c>
      <c r="C4" s="64" t="s">
        <v>113</v>
      </c>
      <c r="D4" s="65"/>
      <c r="E4" s="76"/>
      <c r="F4" s="74" t="s">
        <v>116</v>
      </c>
      <c r="G4" s="74" t="s">
        <v>117</v>
      </c>
      <c r="H4" s="68" t="s">
        <v>87</v>
      </c>
    </row>
    <row r="5" spans="1:8" ht="44.25" customHeight="1" x14ac:dyDescent="0.25">
      <c r="A5" s="73"/>
      <c r="B5" s="71"/>
      <c r="C5" s="78" t="s">
        <v>115</v>
      </c>
      <c r="D5" s="39" t="s">
        <v>85</v>
      </c>
      <c r="E5" s="39" t="s">
        <v>86</v>
      </c>
      <c r="F5" s="77"/>
      <c r="G5" s="75"/>
      <c r="H5" s="69"/>
    </row>
    <row r="6" spans="1:8" x14ac:dyDescent="0.25">
      <c r="A6" s="5" t="s">
        <v>93</v>
      </c>
      <c r="B6" s="24">
        <v>277272.63</v>
      </c>
      <c r="C6" s="24">
        <v>642179.57999999996</v>
      </c>
      <c r="D6" s="6">
        <v>667228.85</v>
      </c>
      <c r="E6" s="6">
        <v>662703.25</v>
      </c>
      <c r="F6" s="40">
        <f>E6/C6</f>
        <v>1.0319593936636853</v>
      </c>
      <c r="G6" s="29">
        <f>E6/D6</f>
        <v>0.99321731966475968</v>
      </c>
      <c r="H6" s="31">
        <f>E6/B6</f>
        <v>2.3900781335683945</v>
      </c>
    </row>
    <row r="7" spans="1:8" ht="25.5" x14ac:dyDescent="0.25">
      <c r="A7" s="5" t="s">
        <v>94</v>
      </c>
      <c r="B7" s="24">
        <v>22422.47</v>
      </c>
      <c r="C7" s="24">
        <v>26922.27</v>
      </c>
      <c r="D7" s="6">
        <v>27411.97</v>
      </c>
      <c r="E7" s="6">
        <v>26109.93</v>
      </c>
      <c r="F7" s="40">
        <f t="shared" ref="F7:F26" si="0">E7/C7</f>
        <v>0.9698264670846849</v>
      </c>
      <c r="G7" s="29">
        <f t="shared" ref="G7:G26" si="1">E7/D7</f>
        <v>0.9525010424278153</v>
      </c>
      <c r="H7" s="31">
        <f t="shared" ref="H7:H27" si="2">E7/B7</f>
        <v>1.1644537822996306</v>
      </c>
    </row>
    <row r="8" spans="1:8" x14ac:dyDescent="0.25">
      <c r="A8" s="5" t="s">
        <v>95</v>
      </c>
      <c r="B8" s="24">
        <v>50122.34</v>
      </c>
      <c r="C8" s="24">
        <v>41715.269999999997</v>
      </c>
      <c r="D8" s="6">
        <v>45568.63</v>
      </c>
      <c r="E8" s="6">
        <v>45309.51</v>
      </c>
      <c r="F8" s="40">
        <f t="shared" si="0"/>
        <v>1.0861612546197112</v>
      </c>
      <c r="G8" s="29">
        <f t="shared" si="1"/>
        <v>0.99431363198761968</v>
      </c>
      <c r="H8" s="31">
        <f t="shared" si="2"/>
        <v>0.90397834578353697</v>
      </c>
    </row>
    <row r="9" spans="1:8" ht="38.25" x14ac:dyDescent="0.25">
      <c r="A9" s="5" t="s">
        <v>96</v>
      </c>
      <c r="B9" s="24">
        <v>358.94</v>
      </c>
      <c r="C9" s="24">
        <v>2277.94</v>
      </c>
      <c r="D9" s="50">
        <v>1990.32</v>
      </c>
      <c r="E9" s="50">
        <v>1451.88</v>
      </c>
      <c r="F9" s="51">
        <f t="shared" si="0"/>
        <v>0.63736533885879354</v>
      </c>
      <c r="G9" s="52">
        <f t="shared" si="1"/>
        <v>0.72947063788737498</v>
      </c>
      <c r="H9" s="31">
        <f t="shared" si="2"/>
        <v>4.0449100128155129</v>
      </c>
    </row>
    <row r="10" spans="1:8" ht="29.25" customHeight="1" x14ac:dyDescent="0.25">
      <c r="A10" s="5" t="s">
        <v>97</v>
      </c>
      <c r="B10" s="24">
        <v>11463.73</v>
      </c>
      <c r="C10" s="24">
        <v>13944.41</v>
      </c>
      <c r="D10" s="50">
        <v>14778.06</v>
      </c>
      <c r="E10" s="50">
        <v>13730.13</v>
      </c>
      <c r="F10" s="51">
        <f t="shared" si="0"/>
        <v>0.9846332688152456</v>
      </c>
      <c r="G10" s="52">
        <f t="shared" si="1"/>
        <v>0.92908879785303344</v>
      </c>
      <c r="H10" s="31">
        <f t="shared" si="2"/>
        <v>1.1977017951399762</v>
      </c>
    </row>
    <row r="11" spans="1:8" x14ac:dyDescent="0.25">
      <c r="A11" s="5" t="s">
        <v>98</v>
      </c>
      <c r="B11" s="24">
        <v>14829.24</v>
      </c>
      <c r="C11" s="24">
        <v>33060.870000000003</v>
      </c>
      <c r="D11" s="6">
        <v>22368.69</v>
      </c>
      <c r="E11" s="6">
        <v>21940.54</v>
      </c>
      <c r="F11" s="40">
        <f t="shared" si="0"/>
        <v>0.66364073298736537</v>
      </c>
      <c r="G11" s="29">
        <f t="shared" si="1"/>
        <v>0.98085940660807591</v>
      </c>
      <c r="H11" s="31">
        <f t="shared" si="2"/>
        <v>1.4795458162387285</v>
      </c>
    </row>
    <row r="12" spans="1:8" ht="25.5" x14ac:dyDescent="0.25">
      <c r="A12" s="5" t="s">
        <v>99</v>
      </c>
      <c r="B12" s="24">
        <v>7613.65</v>
      </c>
      <c r="C12" s="24">
        <v>8120.83</v>
      </c>
      <c r="D12" s="6">
        <v>8631.4599999999991</v>
      </c>
      <c r="E12" s="6">
        <v>8459.68</v>
      </c>
      <c r="F12" s="40">
        <f t="shared" si="0"/>
        <v>1.041726030467329</v>
      </c>
      <c r="G12" s="29">
        <f t="shared" si="1"/>
        <v>0.98009838428261276</v>
      </c>
      <c r="H12" s="31">
        <f t="shared" si="2"/>
        <v>1.1111201591877746</v>
      </c>
    </row>
    <row r="13" spans="1:8" ht="25.5" x14ac:dyDescent="0.25">
      <c r="A13" s="5" t="s">
        <v>100</v>
      </c>
      <c r="B13" s="24">
        <v>17022.650000000001</v>
      </c>
      <c r="C13" s="24">
        <v>25219.200000000001</v>
      </c>
      <c r="D13" s="6">
        <v>16434.68</v>
      </c>
      <c r="E13" s="6">
        <v>16263.74</v>
      </c>
      <c r="F13" s="40">
        <f t="shared" si="0"/>
        <v>0.64489515924375074</v>
      </c>
      <c r="G13" s="29">
        <f t="shared" si="1"/>
        <v>0.98959882395032939</v>
      </c>
      <c r="H13" s="31">
        <f t="shared" si="2"/>
        <v>0.95541763473959684</v>
      </c>
    </row>
    <row r="14" spans="1:8" ht="25.5" x14ac:dyDescent="0.25">
      <c r="A14" s="5" t="s">
        <v>101</v>
      </c>
      <c r="B14" s="24">
        <v>46295.07</v>
      </c>
      <c r="C14" s="24">
        <v>77042.55</v>
      </c>
      <c r="D14" s="6">
        <v>88777.97</v>
      </c>
      <c r="E14" s="6">
        <v>88241.53</v>
      </c>
      <c r="F14" s="40">
        <f t="shared" si="0"/>
        <v>1.1453609726053979</v>
      </c>
      <c r="G14" s="29">
        <f t="shared" si="1"/>
        <v>0.99395750995432763</v>
      </c>
      <c r="H14" s="31">
        <f t="shared" si="2"/>
        <v>1.9060675359168913</v>
      </c>
    </row>
    <row r="15" spans="1:8" ht="25.5" x14ac:dyDescent="0.25">
      <c r="A15" s="5" t="s">
        <v>102</v>
      </c>
      <c r="B15" s="24">
        <v>2586.83</v>
      </c>
      <c r="C15" s="24">
        <v>2472.11</v>
      </c>
      <c r="D15" s="6">
        <v>3427.87</v>
      </c>
      <c r="E15" s="6">
        <v>2738.36</v>
      </c>
      <c r="F15" s="40">
        <f t="shared" si="0"/>
        <v>1.1077015181363288</v>
      </c>
      <c r="G15" s="29">
        <f t="shared" si="1"/>
        <v>0.79885176509027478</v>
      </c>
      <c r="H15" s="31">
        <f t="shared" si="2"/>
        <v>1.0585774867308637</v>
      </c>
    </row>
    <row r="16" spans="1:8" ht="25.5" x14ac:dyDescent="0.25">
      <c r="A16" s="5" t="s">
        <v>103</v>
      </c>
      <c r="B16" s="24">
        <v>84</v>
      </c>
      <c r="C16" s="24">
        <v>75</v>
      </c>
      <c r="D16" s="6">
        <v>75</v>
      </c>
      <c r="E16" s="6">
        <v>0</v>
      </c>
      <c r="F16" s="40">
        <f t="shared" si="0"/>
        <v>0</v>
      </c>
      <c r="G16" s="29">
        <f t="shared" si="1"/>
        <v>0</v>
      </c>
      <c r="H16" s="31">
        <f t="shared" si="2"/>
        <v>0</v>
      </c>
    </row>
    <row r="17" spans="1:8" ht="29.25" customHeight="1" x14ac:dyDescent="0.25">
      <c r="A17" s="5" t="s">
        <v>104</v>
      </c>
      <c r="B17" s="24">
        <v>2531.42</v>
      </c>
      <c r="C17" s="24">
        <v>4933.6499999999996</v>
      </c>
      <c r="D17" s="50">
        <v>12345.45</v>
      </c>
      <c r="E17" s="50">
        <v>6373.85</v>
      </c>
      <c r="F17" s="51">
        <f t="shared" si="0"/>
        <v>1.2919136947290548</v>
      </c>
      <c r="G17" s="52">
        <f t="shared" si="1"/>
        <v>0.51629142720597465</v>
      </c>
      <c r="H17" s="31">
        <f t="shared" si="2"/>
        <v>2.5178950944529159</v>
      </c>
    </row>
    <row r="18" spans="1:8" ht="25.5" x14ac:dyDescent="0.25">
      <c r="A18" s="5" t="s">
        <v>105</v>
      </c>
      <c r="B18" s="24">
        <v>1217.4000000000001</v>
      </c>
      <c r="C18" s="24">
        <v>1748.7</v>
      </c>
      <c r="D18" s="6">
        <v>2290.1</v>
      </c>
      <c r="E18" s="6">
        <v>1920.4</v>
      </c>
      <c r="F18" s="40">
        <f t="shared" si="0"/>
        <v>1.0981872247955624</v>
      </c>
      <c r="G18" s="29">
        <f>E18/D18</f>
        <v>0.83856600148465144</v>
      </c>
      <c r="H18" s="31">
        <f t="shared" si="2"/>
        <v>1.5774601609988499</v>
      </c>
    </row>
    <row r="19" spans="1:8" ht="25.5" x14ac:dyDescent="0.25">
      <c r="A19" s="5" t="s">
        <v>106</v>
      </c>
      <c r="B19" s="24">
        <v>14676.44</v>
      </c>
      <c r="C19" s="24">
        <v>24171.03</v>
      </c>
      <c r="D19" s="6">
        <v>21026.02</v>
      </c>
      <c r="E19" s="6">
        <v>19987.66</v>
      </c>
      <c r="F19" s="40">
        <f t="shared" si="0"/>
        <v>0.82692628324072248</v>
      </c>
      <c r="G19" s="29">
        <f t="shared" si="1"/>
        <v>0.95061547549179537</v>
      </c>
      <c r="H19" s="31">
        <f t="shared" si="2"/>
        <v>1.3618874877013771</v>
      </c>
    </row>
    <row r="20" spans="1:8" ht="25.5" x14ac:dyDescent="0.25">
      <c r="A20" s="5" t="s">
        <v>107</v>
      </c>
      <c r="B20" s="24">
        <v>142185.4</v>
      </c>
      <c r="C20" s="24">
        <v>159344.95000000001</v>
      </c>
      <c r="D20" s="6">
        <v>173854.45</v>
      </c>
      <c r="E20" s="6">
        <v>158696.31</v>
      </c>
      <c r="F20" s="40">
        <f t="shared" si="0"/>
        <v>0.99592933444078391</v>
      </c>
      <c r="G20" s="29">
        <f t="shared" si="1"/>
        <v>0.91281132004386423</v>
      </c>
      <c r="H20" s="31">
        <f t="shared" si="2"/>
        <v>1.1161224007528199</v>
      </c>
    </row>
    <row r="21" spans="1:8" ht="25.5" x14ac:dyDescent="0.25">
      <c r="A21" s="5" t="s">
        <v>111</v>
      </c>
      <c r="B21" s="24">
        <v>0</v>
      </c>
      <c r="C21" s="24"/>
      <c r="D21" s="6"/>
      <c r="E21" s="6"/>
      <c r="F21" s="40" t="s">
        <v>91</v>
      </c>
      <c r="G21" s="29" t="s">
        <v>91</v>
      </c>
      <c r="H21" s="31" t="s">
        <v>91</v>
      </c>
    </row>
    <row r="22" spans="1:8" ht="25.5" x14ac:dyDescent="0.25">
      <c r="A22" s="5" t="s">
        <v>114</v>
      </c>
      <c r="B22" s="24">
        <v>0</v>
      </c>
      <c r="C22" s="24">
        <v>4870.1899999999996</v>
      </c>
      <c r="D22" s="6">
        <v>2071.38</v>
      </c>
      <c r="E22" s="6">
        <v>2071.38</v>
      </c>
      <c r="F22" s="40">
        <f t="shared" si="0"/>
        <v>0.42531810873908416</v>
      </c>
      <c r="G22" s="29" t="s">
        <v>91</v>
      </c>
      <c r="H22" s="31" t="s">
        <v>91</v>
      </c>
    </row>
    <row r="23" spans="1:8" ht="25.5" x14ac:dyDescent="0.25">
      <c r="A23" s="5" t="s">
        <v>108</v>
      </c>
      <c r="B23" s="24">
        <v>114650.76</v>
      </c>
      <c r="C23" s="24">
        <v>7242.1</v>
      </c>
      <c r="D23" s="6">
        <v>19896.560000000001</v>
      </c>
      <c r="E23" s="6">
        <v>13990.88</v>
      </c>
      <c r="F23" s="40">
        <f t="shared" si="0"/>
        <v>1.9318816365418867</v>
      </c>
      <c r="G23" s="29">
        <f t="shared" si="1"/>
        <v>0.70318085136325059</v>
      </c>
      <c r="H23" s="31" t="s">
        <v>91</v>
      </c>
    </row>
    <row r="24" spans="1:8" ht="19.5" customHeight="1" x14ac:dyDescent="0.25">
      <c r="A24" s="5" t="s">
        <v>109</v>
      </c>
      <c r="B24" s="24">
        <v>10506</v>
      </c>
      <c r="C24" s="24">
        <v>8282.27</v>
      </c>
      <c r="D24" s="6">
        <v>6328.39</v>
      </c>
      <c r="E24" s="6">
        <v>5137.18</v>
      </c>
      <c r="F24" s="40">
        <f t="shared" si="0"/>
        <v>0.62026231938828369</v>
      </c>
      <c r="G24" s="29">
        <f t="shared" si="1"/>
        <v>0.81176728994262359</v>
      </c>
      <c r="H24" s="31" t="s">
        <v>91</v>
      </c>
    </row>
    <row r="25" spans="1:8" ht="25.5" x14ac:dyDescent="0.25">
      <c r="A25" s="5" t="s">
        <v>110</v>
      </c>
      <c r="B25" s="24">
        <v>761.64</v>
      </c>
      <c r="C25" s="24">
        <v>359.91</v>
      </c>
      <c r="D25" s="6">
        <v>143.61000000000001</v>
      </c>
      <c r="E25" s="6">
        <v>100.41</v>
      </c>
      <c r="F25" s="40">
        <f t="shared" si="0"/>
        <v>0.27898641326998413</v>
      </c>
      <c r="G25" s="29">
        <f t="shared" si="1"/>
        <v>0.69918529350323788</v>
      </c>
      <c r="H25" s="31" t="s">
        <v>91</v>
      </c>
    </row>
    <row r="26" spans="1:8" ht="25.5" x14ac:dyDescent="0.25">
      <c r="A26" s="5" t="s">
        <v>92</v>
      </c>
      <c r="B26" s="24">
        <v>100346.28</v>
      </c>
      <c r="C26" s="24">
        <v>104840.5</v>
      </c>
      <c r="D26" s="6">
        <v>122657.32</v>
      </c>
      <c r="E26" s="6">
        <v>114932.41</v>
      </c>
      <c r="F26" s="40">
        <f t="shared" si="0"/>
        <v>1.0962596515659502</v>
      </c>
      <c r="G26" s="29">
        <f t="shared" si="1"/>
        <v>0.93702039144504379</v>
      </c>
      <c r="H26" s="31">
        <f t="shared" si="2"/>
        <v>1.1453579544752432</v>
      </c>
    </row>
    <row r="27" spans="1:8" x14ac:dyDescent="0.25">
      <c r="A27" s="23" t="s">
        <v>84</v>
      </c>
      <c r="B27" s="25">
        <f>B26+B25+B24+B23+B21+B20+B19+B18+B17+B16+B15+B14+B13+B12+B11+B10+B9+B8+B7+B6+B22</f>
        <v>836946.89</v>
      </c>
      <c r="C27" s="25">
        <f>C26+C25+C24+C23+C21+C20+C19+C18+C17+C16+C15+C14+C13+C12+C11+C10+C9+C8+C7+C6+C22</f>
        <v>1188823.33</v>
      </c>
      <c r="D27" s="25">
        <f>D26+D25+D24+D23+D21+D20+D19+D18+D17+D16+D15+D14+D13+D12+D11+D10+D9+D8+D7+D6+D22</f>
        <v>1257306.7799999998</v>
      </c>
      <c r="E27" s="25">
        <f>E26+E25+E24+E23+E21+E20+E19+E18+E17+E16+E15+E14+E13+E12+E11+E10+E9+E8+E7+E6+E22</f>
        <v>1210159.0299999998</v>
      </c>
      <c r="F27" s="41">
        <f>E27/C27</f>
        <v>1.0179469055338943</v>
      </c>
      <c r="G27" s="30">
        <f>E27/D27</f>
        <v>0.96250099756878749</v>
      </c>
      <c r="H27" s="32">
        <f t="shared" si="2"/>
        <v>1.4459209353176516</v>
      </c>
    </row>
  </sheetData>
  <mergeCells count="7">
    <mergeCell ref="H4:H5"/>
    <mergeCell ref="A2:H2"/>
    <mergeCell ref="B4:B5"/>
    <mergeCell ref="A4:A5"/>
    <mergeCell ref="G4:G5"/>
    <mergeCell ref="C4:E4"/>
    <mergeCell ref="F4:F5"/>
  </mergeCells>
  <pageMargins left="0.70866141732283472" right="0" top="0.55118110236220474" bottom="0.35433070866141736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1.07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Аналитика_расходы РзПр&lt;/VariantName&gt;&#10;  &lt;VariantLink&gt;39688654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6D11087-BE88-4ABE-A94C-290F1045420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расходы_РПР</vt:lpstr>
      <vt:lpstr>расходы МП</vt:lpstr>
      <vt:lpstr>расходы_РПР!Заголовки_для_печати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2023-02-14T08:33:38Z</cp:lastPrinted>
  <dcterms:created xsi:type="dcterms:W3CDTF">2021-08-09T12:42:00Z</dcterms:created>
  <dcterms:modified xsi:type="dcterms:W3CDTF">2023-02-14T15:55:17Z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Аналитика_расходы РзПр(2).xlsx</vt:lpwstr>
  </property>
  <property fmtid="{D5CDD505-2E9C-101B-9397-08002B2CF9AE}" pid="4" name="Версия клиента">
    <vt:lpwstr>21.1.19.8030 (.NET 4.7.2)</vt:lpwstr>
  </property>
  <property fmtid="{D5CDD505-2E9C-101B-9397-08002B2CF9AE}" pid="5" name="Версия базы">
    <vt:lpwstr>21.1.1422.1433681264</vt:lpwstr>
  </property>
  <property fmtid="{D5CDD505-2E9C-101B-9397-08002B2CF9AE}" pid="6" name="Тип сервера">
    <vt:lpwstr>MSSQL</vt:lpwstr>
  </property>
  <property fmtid="{D5CDD505-2E9C-101B-9397-08002B2CF9AE}" pid="7" name="Сервер">
    <vt:lpwstr>s-mf2-blade8\sqlexpress</vt:lpwstr>
  </property>
  <property fmtid="{D5CDD505-2E9C-101B-9397-08002B2CF9AE}" pid="8" name="База">
    <vt:lpwstr>minfin_rayons_2021</vt:lpwstr>
  </property>
  <property fmtid="{D5CDD505-2E9C-101B-9397-08002B2CF9AE}" pid="9" name="Пользователь">
    <vt:lpwstr>usmanova_nm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